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3935" tabRatio="954"/>
  </bookViews>
  <sheets>
    <sheet name="materiały, drobny sprzę" sheetId="1" r:id="rId1"/>
    <sheet name="Arkusz1" sheetId="4" state="hidden" r:id="rId2"/>
  </sheets>
  <definedNames>
    <definedName name="_xlnm.Print_Area" localSheetId="0">'materiały, drobny sprzę'!$A$1:$J$124</definedName>
  </definedNames>
  <calcPr calcId="145621"/>
</workbook>
</file>

<file path=xl/calcChain.xml><?xml version="1.0" encoding="utf-8"?>
<calcChain xmlns="http://schemas.openxmlformats.org/spreadsheetml/2006/main">
  <c r="G112" i="1" l="1"/>
  <c r="G106" i="1"/>
  <c r="G105" i="1"/>
  <c r="I105" i="1" s="1"/>
  <c r="J105" i="1" s="1"/>
  <c r="G107" i="1" l="1"/>
  <c r="I106" i="1"/>
  <c r="I107" i="1" s="1"/>
  <c r="J106" i="1"/>
  <c r="J107" i="1" s="1"/>
  <c r="I112" i="1"/>
  <c r="J112" i="1" s="1"/>
  <c r="G147" i="1" l="1"/>
  <c r="G153" i="1"/>
  <c r="G154" i="1" s="1"/>
  <c r="I154" i="1" s="1"/>
  <c r="J154" i="1" s="1"/>
  <c r="G146" i="1"/>
  <c r="I146" i="1" s="1"/>
  <c r="J146" i="1" s="1"/>
  <c r="G145" i="1"/>
  <c r="G139" i="1"/>
  <c r="G138" i="1"/>
  <c r="I138" i="1" s="1"/>
  <c r="J138" i="1" s="1"/>
  <c r="G137" i="1"/>
  <c r="I137" i="1" s="1"/>
  <c r="J137" i="1" s="1"/>
  <c r="G136" i="1"/>
  <c r="G135" i="1"/>
  <c r="G129" i="1"/>
  <c r="I129" i="1" s="1"/>
  <c r="J129" i="1" s="1"/>
  <c r="G128" i="1"/>
  <c r="G127" i="1"/>
  <c r="G126" i="1"/>
  <c r="I126" i="1" s="1"/>
  <c r="J126" i="1" s="1"/>
  <c r="G125" i="1"/>
  <c r="I125" i="1" s="1"/>
  <c r="J125" i="1" s="1"/>
  <c r="G124" i="1"/>
  <c r="I124" i="1" s="1"/>
  <c r="G123" i="1"/>
  <c r="G122" i="1"/>
  <c r="I122" i="1" s="1"/>
  <c r="J122" i="1" s="1"/>
  <c r="G121" i="1"/>
  <c r="I121" i="1" s="1"/>
  <c r="J121" i="1" s="1"/>
  <c r="G120" i="1"/>
  <c r="G119" i="1"/>
  <c r="G118" i="1"/>
  <c r="I118" i="1" s="1"/>
  <c r="J113" i="1"/>
  <c r="I113" i="1"/>
  <c r="G113" i="1"/>
  <c r="I145" i="1" l="1"/>
  <c r="J145" i="1" s="1"/>
  <c r="G148" i="1"/>
  <c r="I147" i="1"/>
  <c r="J147" i="1" s="1"/>
  <c r="I153" i="1"/>
  <c r="J153" i="1" s="1"/>
  <c r="J118" i="1"/>
  <c r="J127" i="1"/>
  <c r="I120" i="1"/>
  <c r="J120" i="1" s="1"/>
  <c r="G140" i="1"/>
  <c r="I128" i="1"/>
  <c r="J128" i="1" s="1"/>
  <c r="I136" i="1"/>
  <c r="J136" i="1" s="1"/>
  <c r="I119" i="1"/>
  <c r="J119" i="1" s="1"/>
  <c r="I123" i="1"/>
  <c r="J123" i="1" s="1"/>
  <c r="J124" i="1"/>
  <c r="I127" i="1"/>
  <c r="G130" i="1"/>
  <c r="I135" i="1"/>
  <c r="J135" i="1" s="1"/>
  <c r="I139" i="1"/>
  <c r="J139" i="1" s="1"/>
  <c r="G49" i="1"/>
  <c r="G50" i="1" s="1"/>
  <c r="G99" i="1"/>
  <c r="I99" i="1" s="1"/>
  <c r="G93" i="1"/>
  <c r="I93" i="1" s="1"/>
  <c r="J93" i="1" s="1"/>
  <c r="G92" i="1"/>
  <c r="I92" i="1" s="1"/>
  <c r="J92" i="1" s="1"/>
  <c r="G91" i="1"/>
  <c r="G85" i="1"/>
  <c r="G86" i="1" s="1"/>
  <c r="G79" i="1"/>
  <c r="I79" i="1" s="1"/>
  <c r="J79" i="1" s="1"/>
  <c r="G78" i="1"/>
  <c r="G72" i="1"/>
  <c r="G73" i="1" s="1"/>
  <c r="G65" i="1"/>
  <c r="G66" i="1"/>
  <c r="I66" i="1" s="1"/>
  <c r="I148" i="1" l="1"/>
  <c r="J148" i="1" s="1"/>
  <c r="J130" i="1"/>
  <c r="I130" i="1"/>
  <c r="J140" i="1"/>
  <c r="I140" i="1"/>
  <c r="I65" i="1"/>
  <c r="G67" i="1"/>
  <c r="I78" i="1"/>
  <c r="I80" i="1" s="1"/>
  <c r="G80" i="1"/>
  <c r="I91" i="1"/>
  <c r="I94" i="1" s="1"/>
  <c r="G94" i="1"/>
  <c r="I49" i="1"/>
  <c r="I100" i="1"/>
  <c r="J99" i="1"/>
  <c r="J100" i="1" s="1"/>
  <c r="G100" i="1"/>
  <c r="I85" i="1"/>
  <c r="I86" i="1" s="1"/>
  <c r="I72" i="1"/>
  <c r="J66" i="1"/>
  <c r="J78" i="1" l="1"/>
  <c r="J80" i="1" s="1"/>
  <c r="J91" i="1"/>
  <c r="J94" i="1" s="1"/>
  <c r="J65" i="1"/>
  <c r="J67" i="1" s="1"/>
  <c r="I67" i="1"/>
  <c r="J85" i="1"/>
  <c r="J86" i="1" s="1"/>
  <c r="I50" i="1"/>
  <c r="J49" i="1"/>
  <c r="J50" i="1" s="1"/>
  <c r="J72" i="1"/>
  <c r="J73" i="1" s="1"/>
  <c r="I73" i="1"/>
  <c r="G35" i="1" l="1"/>
  <c r="G43" i="1" l="1"/>
  <c r="I43" i="1" l="1"/>
  <c r="J43" i="1" s="1"/>
  <c r="G59" i="1"/>
  <c r="I59" i="1" s="1"/>
  <c r="G58" i="1"/>
  <c r="J59" i="1" l="1"/>
  <c r="I58" i="1"/>
  <c r="G57" i="1"/>
  <c r="I57" i="1" s="1"/>
  <c r="J57" i="1" s="1"/>
  <c r="I35" i="1"/>
  <c r="J35" i="1" s="1"/>
  <c r="J36" i="1" s="1"/>
  <c r="J58" i="1" l="1"/>
  <c r="G36" i="1"/>
  <c r="I36" i="1"/>
  <c r="G42" i="1"/>
  <c r="I42" i="1" l="1"/>
  <c r="J42" i="1" s="1"/>
  <c r="G56" i="1"/>
  <c r="I56" i="1" s="1"/>
  <c r="J56" i="1" s="1"/>
  <c r="G55" i="1"/>
  <c r="G60" i="1" l="1"/>
  <c r="I55" i="1"/>
  <c r="I60" i="1" s="1"/>
  <c r="J55" i="1" l="1"/>
  <c r="J60" i="1" s="1"/>
  <c r="G29" i="1"/>
  <c r="I29" i="1" s="1"/>
  <c r="G30" i="1" l="1"/>
  <c r="I30" i="1"/>
  <c r="J29" i="1"/>
  <c r="J30" i="1" s="1"/>
  <c r="G23" i="1" l="1"/>
  <c r="G24" i="1" s="1"/>
  <c r="I23" i="1" l="1"/>
  <c r="I24" i="1" s="1"/>
  <c r="J23" i="1" l="1"/>
  <c r="J24" i="1" s="1"/>
  <c r="G17" i="1" l="1"/>
  <c r="I17" i="1" l="1"/>
  <c r="J17" i="1" s="1"/>
  <c r="G16" i="1"/>
  <c r="I16" i="1" s="1"/>
  <c r="J16" i="1" s="1"/>
  <c r="G15" i="1" l="1"/>
  <c r="G14" i="1"/>
  <c r="G13" i="1"/>
  <c r="G12" i="1"/>
  <c r="G18" i="1" l="1"/>
  <c r="I12" i="1"/>
  <c r="I14" i="1"/>
  <c r="J14" i="1" s="1"/>
  <c r="I13" i="1"/>
  <c r="J13" i="1" s="1"/>
  <c r="I15" i="1"/>
  <c r="J15" i="1" s="1"/>
  <c r="G41" i="1"/>
  <c r="G44" i="1" s="1"/>
  <c r="I18" i="1" l="1"/>
  <c r="J12" i="1"/>
  <c r="J18" i="1" s="1"/>
  <c r="I41" i="1"/>
  <c r="I44" i="1" s="1"/>
  <c r="J41" i="1" l="1"/>
  <c r="J44" i="1" s="1"/>
  <c r="G6" i="1" l="1"/>
  <c r="G7" i="1" s="1"/>
  <c r="G156" i="1" s="1"/>
  <c r="I6" i="1" l="1"/>
  <c r="J6" i="1" l="1"/>
  <c r="J7" i="1" s="1"/>
  <c r="J156" i="1" s="1"/>
  <c r="I7" i="1"/>
  <c r="I156" i="1" s="1"/>
</calcChain>
</file>

<file path=xl/sharedStrings.xml><?xml version="1.0" encoding="utf-8"?>
<sst xmlns="http://schemas.openxmlformats.org/spreadsheetml/2006/main" count="457" uniqueCount="180">
  <si>
    <t>FORMULARZ ASORTYMENTOWO-CENOWY</t>
  </si>
  <si>
    <t>Nr pakietu</t>
  </si>
  <si>
    <t xml:space="preserve">Przedmiot zamówienia </t>
  </si>
  <si>
    <t>nr katalogowy</t>
  </si>
  <si>
    <t>jednostka miary</t>
  </si>
  <si>
    <t>wymagana ilość opakowań</t>
  </si>
  <si>
    <t>wartość
 netto 
w PLN</t>
  </si>
  <si>
    <t>stawka VAT</t>
  </si>
  <si>
    <t>wartość VAT w PLN</t>
  </si>
  <si>
    <t>wartość
 brutto 
w PLN</t>
  </si>
  <si>
    <t>Razem:</t>
  </si>
  <si>
    <t>szt.</t>
  </si>
  <si>
    <t>cena jednstkowa netto w PLN</t>
  </si>
  <si>
    <t>opak.</t>
  </si>
  <si>
    <t>1.1</t>
  </si>
  <si>
    <t>cenna jednstkowa netto w PLN</t>
  </si>
  <si>
    <t>Internal Standards Kit, zestaw do standardu wewnętrznego</t>
  </si>
  <si>
    <t>2.1</t>
  </si>
  <si>
    <t>4.1</t>
  </si>
  <si>
    <t>442-0354</t>
  </si>
  <si>
    <t>5.1</t>
  </si>
  <si>
    <t>6.1</t>
  </si>
  <si>
    <t>11.02-008</t>
  </si>
  <si>
    <t>B03 002 262</t>
  </si>
  <si>
    <t>Sicapent® ze wskaźnikiem (pentatlenek difosforu, środek suszący do eksykatorów) na obojętnym nośniku. Opakowanie/ butelka szklana 2,8l</t>
  </si>
  <si>
    <t xml:space="preserve">wełna srebrna (silver wool). Opakowanie 50 g </t>
  </si>
  <si>
    <t>kulki korundowe (corundum balls). Opakowanie  40 g</t>
  </si>
  <si>
    <t xml:space="preserve">Granulat, tungsten (VI) - oxide,60g, filling combustion tube. Opakowanie 60 g </t>
  </si>
  <si>
    <t xml:space="preserve">Katalizator platynowy, Platinum Catalyst 5%. Opakowanie 30 g </t>
  </si>
  <si>
    <t>8.1</t>
  </si>
  <si>
    <t>05000699</t>
  </si>
  <si>
    <t xml:space="preserve">miedź druciki, , 4x 0,5 mm. Opakowanie 100g  </t>
  </si>
  <si>
    <t>03679908</t>
  </si>
  <si>
    <t xml:space="preserve">wełna kwarcowa. Opakowanie 10 g </t>
  </si>
  <si>
    <t>Mieszadełka magnetyczne, oktagonalne z pierścieniem. Pokryte PTFE, rdzeń magnetyczny ze stopu Alnico V. Odporność chemiczna: - 200 do 280°C. Długość 51 mm, szerokość 8 mm. Opakowanie / 5 sztuk</t>
  </si>
  <si>
    <t>7.1</t>
  </si>
  <si>
    <t>9.1</t>
  </si>
  <si>
    <t>N-0309</t>
  </si>
  <si>
    <t>Pipety Pasteura o pojemności 3 ml (+ pojemność bańki ssącej ok. 4 ml = pojemność całkowita ok. 7 ml). Podziałka: 0.5 / 1.0 / 1.5 / 2.0 / 2.5 / 3.0 ml. Wymiary: 7,8 x 150 mm. Wykonane z polietylenu. Opakowanie /500 sztuk</t>
  </si>
  <si>
    <t>B-2437</t>
  </si>
  <si>
    <t>Pipety Pasteura o pojemności 3 ml (+ pojemność bańki ssącej ok. 4 ml = pojemność całkowita ok. 7 ml). Podziałka: 0.5 / 1.0 / 1.5 / 2.0 / 2.5 / 3.0 ml. Wymiary: 5 x 150 mm. Sterylne – R, pak. Ind.Wykonane z polietylenu. Opakowanie /500 sztuk</t>
  </si>
  <si>
    <t>B-2438</t>
  </si>
  <si>
    <t>10.1</t>
  </si>
  <si>
    <t xml:space="preserve">Kuweta spektrofotometryczna szklana (wykonana ze szła optycznego), typ 100-OS. Pojemność 3500 µl, pokrywką ze szwem. Długość drogi optycznej 10 mm. Opakowanie/ 4 sztuki </t>
  </si>
  <si>
    <t>11.1</t>
  </si>
  <si>
    <t>12.1</t>
  </si>
  <si>
    <t>442-0356</t>
  </si>
  <si>
    <t>Mieszadełka magnetyczne, oktagonalne z pierścieniem. Pokryte PTFE, rdzeń magnetyczny ze stopu Alnico V. Odporność chemiczna: - 200 do 280°C. Długość 64 mm, szerokość 8 mm. Opakowanie / 5 sztuk</t>
  </si>
  <si>
    <t>LSPRM48260</t>
  </si>
  <si>
    <t>E-1054</t>
  </si>
  <si>
    <t>Zlewka szklana, wysoka. Wykonana ze szkła borokrzemowego 3.3. Z podziałką i wylewem. Zgodna z normą DIN 12 331, ISO 3819. Pojemność 2 000 ml, wysokość 240, szerokość 120 mm. Opakowanie / 6 sztuk</t>
  </si>
  <si>
    <t>D-1131</t>
  </si>
  <si>
    <t>D-1133</t>
  </si>
  <si>
    <t xml:space="preserve">Szalki Pertriego wykonane ze szkła sodowo-wapniowego, średnica: 90 mm, wysokość: 15 mm. Opakowanie / 10 sztuk </t>
  </si>
  <si>
    <t xml:space="preserve">Szalki Pertriego wykonane ze szkła sodowo-wapniowego, średnica: 150 mm, wysokość: 25 mm. Opakowanie / 10 sztuk </t>
  </si>
  <si>
    <t>221-0178</t>
  </si>
  <si>
    <t xml:space="preserve">opak. </t>
  </si>
  <si>
    <t>lejki z krótką nóżką, wykonane ze szkła borokrzemowego 3.3 Szekorość zewnętrzna lejka 70 mm, szerokość zewnętrzna nóżki 8 mm, długość nóżki 70 mm, do filtrów o szerokości 110 - 125 mm. Opakowanie / 2 sztuki</t>
  </si>
  <si>
    <t>3.1</t>
  </si>
  <si>
    <t>9.2</t>
  </si>
  <si>
    <t>11.2</t>
  </si>
  <si>
    <t xml:space="preserve">probówki do mineralizacji (oznaczanie azotu)  z kołnierzem i przewężeniem typu A, średnica zewnętrzna 48 mm, długość 260 mm, Wykonane ze szkła BORO 3.3. Opakowanie / 1 sztuka </t>
  </si>
  <si>
    <t>Pakiet nr 1 Materiały zużywalne do analizatora ICP-OES iCAP 6000 Series, Thermo Scientific według Spectro-Lab</t>
  </si>
  <si>
    <t>2.2</t>
  </si>
  <si>
    <t>2.3</t>
  </si>
  <si>
    <t>6.2</t>
  </si>
  <si>
    <t>6.3</t>
  </si>
  <si>
    <t xml:space="preserve">Pakiet nr 2 Materiały zużywalne i części zapasowe do aparatu vario MAX CNS (tryb pracy CNS) wg Elementar </t>
  </si>
  <si>
    <t>2.4</t>
  </si>
  <si>
    <t>2.5</t>
  </si>
  <si>
    <t>2.6</t>
  </si>
  <si>
    <t>Pakiet nr 3 Materiały zużywalne do aparatu vario MAX CNS (tryb pracy CNS) według Merck</t>
  </si>
  <si>
    <t>Pakiet nr 4 Materiały zużywalne według BIONOVO</t>
  </si>
  <si>
    <t>Pakiet nr 5 Drobny sprzęt laboratoryjny wg Alfachem</t>
  </si>
  <si>
    <t>Pakiet nr 6 Materiały zużywalne wg VWR</t>
  </si>
  <si>
    <t>Kadm, roztwór wzorcowy; w odniesieniu do SRM z NIST Cd(NO₃)₂ w HNO₃ 0,5 mol/l 1000 mg/l Cd, opakowanie/ butelka plastikowa 500ml - 1 szt</t>
  </si>
  <si>
    <t>Siarka, roztwór wzorcowy do ICP w odniesieniu do SRM z NIST H2SO4  w H₂O 10000 mg/l S, opakowanie/ butelka 100 ml</t>
  </si>
  <si>
    <t>8.2</t>
  </si>
  <si>
    <t>Amoniak, roztwór 25% cz.d.a. Opakowanie/ butelka 1 l</t>
  </si>
  <si>
    <t>Azotan sodu cz.d.a. Opakowanie 1 kg, z Kartą Charakterystyki Substancji i Certyfikatem Jakości</t>
  </si>
  <si>
    <t>363-117926601-1K
G</t>
  </si>
  <si>
    <t>Wskaźnik Tashiro. Opakowanie 100 ml</t>
  </si>
  <si>
    <t>363-298871707-100ml</t>
  </si>
  <si>
    <t>PAH-MIX 9 deuterated, 16 komponentów,  stężenie każdego ze składników 10 ng/µl w Acetonitrylu, zawiera: Acenaphthene D10, Acenaphthylene D8, Anthracene D10, Benzo(a)anthracene D12, Benzo(b)fluoranthene D12, Benzo(k)fluoranthene D12, Benzo(ghi)perylene D12, Benzo(a)pyrene D12, Chrysene D12, Dibenz(a,h)anthracene D14, Fluoranthene D10, Fluorene D10, Indeno(1,2,3-c,d)pyrene D12, Naphthalene D8, Phenanthrene D10, Pyrene D10, opakowanie 10 ml,  z Kartą Charakterystyki Substancji i Certyfikatem Jakości</t>
  </si>
  <si>
    <t xml:space="preserve">L20950902AL </t>
  </si>
  <si>
    <t>Metol CZDA, ODCZ. FP. Opakowanie  250 g</t>
  </si>
  <si>
    <t>Tiomocznik CZDA, ODCZ. FP. Opakowanie 1 kg</t>
  </si>
  <si>
    <t>Srebra siarczan CZDA. Opakowanie 50 g</t>
  </si>
  <si>
    <t>Brij® 35 for synthesis EMD Millipore, pH 5,5 - 7,0 (100g/l, H₂O, 20⁰C), z Kartą Charakterystyki Substancji i Certyfikatem Jakości. Opakowanie 250 g</t>
  </si>
  <si>
    <r>
      <t xml:space="preserve">dichlorometan do HPLC </t>
    </r>
    <r>
      <rPr>
        <sz val="10"/>
        <rFont val="Symbol"/>
        <family val="1"/>
        <charset val="2"/>
      </rPr>
      <t>³</t>
    </r>
    <r>
      <rPr>
        <sz val="11"/>
        <rFont val="Arial Narrow"/>
        <family val="2"/>
        <charset val="238"/>
      </rPr>
      <t>99,8 %</t>
    </r>
  </si>
  <si>
    <t>13.1</t>
  </si>
  <si>
    <t>Pakiet nr 14 Odczynniki chemiczne wg Merck</t>
  </si>
  <si>
    <t>14.1</t>
  </si>
  <si>
    <t>Pakiet nr 7 Odczynniki chemiczne wg Merck</t>
  </si>
  <si>
    <t xml:space="preserve">Pakiet nr 8 Drobny sprzęt laboratoryjny wg Bionovo </t>
  </si>
  <si>
    <t>8.3</t>
  </si>
  <si>
    <t>8.4</t>
  </si>
  <si>
    <t>8.5</t>
  </si>
  <si>
    <t>Pakiet nr 9 Odczynniki chemiczne wg Merck</t>
  </si>
  <si>
    <t>Pakiet nr 10 Odczynniki chemiczne wg POCH</t>
  </si>
  <si>
    <t xml:space="preserve">Pakiet nr 11 Odczynniki chemiczne wg Alchem </t>
  </si>
  <si>
    <t>Pakiet nr 12 Odczynniki chemiczne wg LGC standards</t>
  </si>
  <si>
    <t>Pakiet nr 13 Odczynniki chemiczne wg POCH</t>
  </si>
  <si>
    <t>13.2</t>
  </si>
  <si>
    <t>13.3</t>
  </si>
  <si>
    <t>TitraQuick(TM) Plus NIST standard Potasu nadmanganian0,02 mol/l roztwór mianowany (0,1N) r-r mianowany.Opakowanie/butelka szklana 1 litr</t>
  </si>
  <si>
    <t>Pakiet 15 - Odczynniki chemiczne wg POCH</t>
  </si>
  <si>
    <t>15.1</t>
  </si>
  <si>
    <t>15.2</t>
  </si>
  <si>
    <t>Pakiet 16 - Odczynniki chemiczne wg POCH</t>
  </si>
  <si>
    <t xml:space="preserve">Siarczan miedzi pentahydrat (CuSO4 5H2O) czda. Opakowanie 500 g </t>
  </si>
  <si>
    <t xml:space="preserve">Mleczan wapnia 5 hydrat cz.d.a. Opakowanie 1 kg nr kat.: 877050116 </t>
  </si>
  <si>
    <t>Cynku siarczan x 7H2O cz.d.a, op.a` 1kg</t>
  </si>
  <si>
    <t>Miedzi siarczan x 5H2O cz.d.a, op.a` 1kg</t>
  </si>
  <si>
    <t>Amonu siarczan cz.d.a, op.a` 1kg</t>
  </si>
  <si>
    <t>Aceton cz.d.a, op.a` 1l</t>
  </si>
  <si>
    <t>Kwas siarkowy 98% cz.d.a, op.a`1l</t>
  </si>
  <si>
    <t>Kwas salicylowy cz.d.a, op.a` 0.5kg</t>
  </si>
  <si>
    <t>Sodu węglan cz.d.a, op.a` 0,25kg</t>
  </si>
  <si>
    <t>Sodu wodorowęglan cz.d.a, op.a` 0,25kg</t>
  </si>
  <si>
    <t>Sodowo-potasowy winian x 4H2O cz.d.a, op.1kg</t>
  </si>
  <si>
    <t>Sodu siarczan bezw cz.d.a, op.a` 1kg</t>
  </si>
  <si>
    <t>Sodu krzemian x 5H2O cz., op.a` 1kg</t>
  </si>
  <si>
    <t>Wodorotlenek sodu cz.d.a, op.a` 0,5kg</t>
  </si>
  <si>
    <t>Razem</t>
  </si>
  <si>
    <t xml:space="preserve">Prefiltr osadowy 5um, op.a` 1szt. </t>
  </si>
  <si>
    <t>EO-005-10</t>
  </si>
  <si>
    <t>Filtr osadowy H1, op.a` 1szt.</t>
  </si>
  <si>
    <t>EO-001-L</t>
  </si>
  <si>
    <t>Filtr węglowy H2, op.a` 1szt.</t>
  </si>
  <si>
    <t>EW-001-L</t>
  </si>
  <si>
    <t>Filtr jonowymienny H3, op.a` 1szt.</t>
  </si>
  <si>
    <t>EJ-0500-0</t>
  </si>
  <si>
    <t>Filtr jonowymienny H7, op.a`1szt.</t>
  </si>
  <si>
    <t>EJ-2000-0</t>
  </si>
  <si>
    <t>Kwas krzemowy op.a` 1kg</t>
  </si>
  <si>
    <t>Kwas tiobarbiturowy op.a` 0,25kg</t>
  </si>
  <si>
    <t>T5500</t>
  </si>
  <si>
    <t>Kwas tiochlorooctowy, op.a` 0,25kg</t>
  </si>
  <si>
    <t>T6399</t>
  </si>
  <si>
    <t>opak</t>
  </si>
  <si>
    <t>16.1</t>
  </si>
  <si>
    <t>17.1</t>
  </si>
  <si>
    <t>17.2</t>
  </si>
  <si>
    <t>17.3</t>
  </si>
  <si>
    <t>17.4</t>
  </si>
  <si>
    <t>17.5</t>
  </si>
  <si>
    <t>18.1</t>
  </si>
  <si>
    <t>18.2</t>
  </si>
  <si>
    <t>18.3</t>
  </si>
  <si>
    <t>Pakiet nr 17  - Odczynniki wg katalogu CHEMPUR</t>
  </si>
  <si>
    <t>17.6</t>
  </si>
  <si>
    <t>17.7</t>
  </si>
  <si>
    <t>17.8</t>
  </si>
  <si>
    <t>17.9</t>
  </si>
  <si>
    <t>17.10</t>
  </si>
  <si>
    <t>17.11</t>
  </si>
  <si>
    <t>17.12</t>
  </si>
  <si>
    <t>Pakiet nr 18 -  Akcesoria pomocnicze wg  katalogu HYDROLAB, urządzenie HLP5</t>
  </si>
  <si>
    <t>Pakiet nr 19 – Odczynniki wg Merck</t>
  </si>
  <si>
    <t>18.4</t>
  </si>
  <si>
    <t>18.5</t>
  </si>
  <si>
    <t>19.1</t>
  </si>
  <si>
    <t>19.2</t>
  </si>
  <si>
    <t>19.3</t>
  </si>
  <si>
    <t>X421369900-1000</t>
  </si>
  <si>
    <t>20</t>
  </si>
  <si>
    <t xml:space="preserve">Pakiet nr 20 - Odczynniki chemiczne i materiały  wg AlfaChem </t>
  </si>
  <si>
    <t>Znak sprawy: ZPU-07/2018</t>
  </si>
  <si>
    <t xml:space="preserve">                   </t>
  </si>
  <si>
    <t>……………………………………………..</t>
  </si>
  <si>
    <t xml:space="preserve">                 (czytelny podpis osoby / osób upoważnionych do              </t>
  </si>
  <si>
    <t>reprezentowania wykonawcy)</t>
  </si>
  <si>
    <t xml:space="preserve">UWAGA: </t>
  </si>
  <si>
    <r>
      <rPr>
        <b/>
        <sz val="10"/>
        <color indexed="8"/>
        <rFont val="Arial Narrow"/>
        <family val="2"/>
        <charset val="238"/>
      </rPr>
      <t>Pakiety</t>
    </r>
    <r>
      <rPr>
        <b/>
        <sz val="10"/>
        <rFont val="Arial Narrow"/>
        <family val="2"/>
        <charset val="238"/>
      </rPr>
      <t xml:space="preserve"> 16-19 </t>
    </r>
    <r>
      <rPr>
        <b/>
        <sz val="10"/>
        <color indexed="8"/>
        <rFont val="Arial Narrow"/>
        <family val="2"/>
        <charset val="238"/>
      </rPr>
      <t>- IUNG PIB  Zakład Herbologii i Technik Uprawy Roli,</t>
    </r>
    <r>
      <rPr>
        <sz val="10"/>
        <color indexed="8"/>
        <rFont val="Arial Narrow"/>
        <family val="2"/>
        <charset val="238"/>
      </rPr>
      <t xml:space="preserve"> ul. Orzechowa 61, 50-540 Wrocław niezwłocznie po otrzymaniu zamówienia, nie później jednak niż 2 tygodnie od daty zamówienia</t>
    </r>
  </si>
  <si>
    <r>
      <rPr>
        <b/>
        <sz val="10"/>
        <color theme="1"/>
        <rFont val="Arial Narrow"/>
        <family val="2"/>
        <charset val="238"/>
      </rPr>
      <t>Pakiet 20 - IUNG - PIB  Zakład Uprawy Roślin Zbożowych</t>
    </r>
    <r>
      <rPr>
        <sz val="10"/>
        <color theme="1"/>
        <rFont val="Arial Narrow"/>
        <family val="2"/>
        <charset val="238"/>
      </rPr>
      <t xml:space="preserve">   ul. Czartoryskich 8, 24-100 Puławy niezwłocznie po otrzymaniu zamówienia, nie później jednak niż 4 tygodnie od daty zamówienia</t>
    </r>
  </si>
  <si>
    <r>
      <t>Pakiet 1 - 16 - IUNG - PIB  Główne Laboratorium Analiz Chemicznyc</t>
    </r>
    <r>
      <rPr>
        <sz val="10"/>
        <color indexed="8"/>
        <rFont val="Arial Narrow"/>
        <family val="2"/>
        <charset val="238"/>
      </rPr>
      <t>h  ul. Krańcowa 8, 24-100 Puławy niezwłocznie po otrzymaniu zamówienia, nie później jednak niż</t>
    </r>
    <r>
      <rPr>
        <b/>
        <sz val="10"/>
        <color indexed="8"/>
        <rFont val="Arial Narrow"/>
        <family val="2"/>
        <charset val="238"/>
      </rPr>
      <t xml:space="preserve"> 4 tygodnie </t>
    </r>
    <r>
      <rPr>
        <sz val="10"/>
        <color indexed="8"/>
        <rFont val="Arial Narrow"/>
        <family val="2"/>
        <charset val="238"/>
      </rPr>
      <t>od daty zamówienia</t>
    </r>
  </si>
  <si>
    <t>Termin realizacji i miejsce dostawy:</t>
  </si>
  <si>
    <t>Termin przydatności dla odczynników ( pakiet 7,9-16, 17-20) : minimum 12 miesięcy  od daty dostawy</t>
  </si>
  <si>
    <t>Zmieniony w dniu 08.03.2018 - załącznik Nr. 2 do zaproszenia z dnia 02.03.2018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</si>
</sst>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Symbol"/>
      <family val="1"/>
      <charset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u/>
      <sz val="10"/>
      <color indexed="12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sz val="12"/>
      <color rgb="FFFF0000"/>
      <name val="Arial Narrow"/>
      <family val="2"/>
      <charset val="238"/>
    </font>
    <font>
      <u/>
      <sz val="1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8EE6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rgb="FFFDEADA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8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>
      <alignment wrapText="1"/>
    </xf>
    <xf numFmtId="0" fontId="13" fillId="0" borderId="0"/>
    <xf numFmtId="0" fontId="14" fillId="5" borderId="7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5" fillId="6" borderId="7" applyNumberFormat="0" applyAlignment="0" applyProtection="0"/>
    <xf numFmtId="43" fontId="6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16" fillId="4" borderId="4" xfId="11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vertical="center" wrapText="1"/>
    </xf>
    <xf numFmtId="0" fontId="10" fillId="7" borderId="4" xfId="15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6" fillId="4" borderId="4" xfId="11" applyFont="1" applyFill="1" applyBorder="1" applyAlignment="1">
      <alignment horizontal="center" vertical="top" wrapText="1"/>
    </xf>
    <xf numFmtId="164" fontId="16" fillId="4" borderId="4" xfId="11" applyNumberFormat="1" applyFont="1" applyFill="1" applyBorder="1" applyAlignment="1">
      <alignment horizontal="center" vertical="top" wrapText="1"/>
    </xf>
    <xf numFmtId="0" fontId="9" fillId="0" borderId="4" xfId="11" applyFont="1" applyBorder="1" applyAlignment="1">
      <alignment horizontal="center" vertical="top" wrapText="1"/>
    </xf>
    <xf numFmtId="3" fontId="17" fillId="0" borderId="4" xfId="11" applyNumberFormat="1" applyFont="1" applyBorder="1" applyAlignment="1">
      <alignment horizontal="center" vertical="top" wrapText="1"/>
    </xf>
    <xf numFmtId="0" fontId="10" fillId="0" borderId="4" xfId="11" applyFont="1" applyBorder="1" applyAlignment="1">
      <alignment horizontal="center" vertical="top" wrapText="1"/>
    </xf>
    <xf numFmtId="2" fontId="9" fillId="0" borderId="4" xfId="11" applyNumberFormat="1" applyFont="1" applyBorder="1" applyAlignment="1">
      <alignment horizontal="center" vertical="top" wrapText="1"/>
    </xf>
    <xf numFmtId="9" fontId="10" fillId="0" borderId="4" xfId="12" applyNumberFormat="1" applyFont="1" applyBorder="1" applyAlignment="1">
      <alignment horizontal="center" vertical="top"/>
    </xf>
    <xf numFmtId="2" fontId="10" fillId="0" borderId="4" xfId="12" applyNumberFormat="1" applyFont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4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/>
    </xf>
    <xf numFmtId="9" fontId="10" fillId="0" borderId="4" xfId="1" applyNumberFormat="1" applyFont="1" applyBorder="1" applyAlignment="1">
      <alignment horizontal="center" vertical="top"/>
    </xf>
    <xf numFmtId="2" fontId="10" fillId="0" borderId="4" xfId="1" applyNumberFormat="1" applyFont="1" applyBorder="1" applyAlignment="1">
      <alignment horizontal="center" vertical="top"/>
    </xf>
    <xf numFmtId="2" fontId="9" fillId="0" borderId="4" xfId="0" applyNumberFormat="1" applyFont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 wrapText="1"/>
    </xf>
    <xf numFmtId="164" fontId="16" fillId="4" borderId="4" xfId="0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 vertical="top"/>
    </xf>
    <xf numFmtId="2" fontId="11" fillId="0" borderId="9" xfId="0" applyNumberFormat="1" applyFont="1" applyFill="1" applyBorder="1" applyAlignment="1">
      <alignment horizontal="center" vertical="top"/>
    </xf>
    <xf numFmtId="0" fontId="9" fillId="0" borderId="4" xfId="9" applyFont="1" applyFill="1" applyBorder="1" applyAlignment="1">
      <alignment horizontal="left" vertical="top" wrapText="1"/>
    </xf>
    <xf numFmtId="0" fontId="12" fillId="0" borderId="4" xfId="9" applyFont="1" applyBorder="1" applyAlignment="1">
      <alignment vertical="top" wrapText="1"/>
    </xf>
    <xf numFmtId="2" fontId="11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horizontal="center" vertical="top"/>
    </xf>
    <xf numFmtId="2" fontId="9" fillId="0" borderId="4" xfId="0" applyNumberFormat="1" applyFont="1" applyFill="1" applyBorder="1" applyAlignment="1">
      <alignment horizontal="center" vertical="top"/>
    </xf>
    <xf numFmtId="9" fontId="10" fillId="0" borderId="4" xfId="1" applyNumberFormat="1" applyFont="1" applyFill="1" applyBorder="1" applyAlignment="1">
      <alignment horizontal="center" vertical="top"/>
    </xf>
    <xf numFmtId="2" fontId="10" fillId="0" borderId="4" xfId="1" applyNumberFormat="1" applyFont="1" applyFill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16" fillId="4" borderId="5" xfId="0" applyFont="1" applyFill="1" applyBorder="1" applyAlignment="1">
      <alignment horizontal="center" vertical="top" wrapText="1"/>
    </xf>
    <xf numFmtId="0" fontId="16" fillId="4" borderId="4" xfId="11" applyFont="1" applyFill="1" applyBorder="1" applyAlignment="1">
      <alignment horizontal="center" vertical="center" wrapText="1"/>
    </xf>
    <xf numFmtId="164" fontId="16" fillId="4" borderId="4" xfId="11" applyNumberFormat="1" applyFont="1" applyFill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wrapText="1"/>
    </xf>
    <xf numFmtId="0" fontId="10" fillId="7" borderId="4" xfId="15" applyFont="1" applyFill="1" applyBorder="1" applyAlignment="1">
      <alignment vertical="center" wrapText="1"/>
    </xf>
    <xf numFmtId="0" fontId="10" fillId="7" borderId="4" xfId="15" applyFont="1" applyFill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2" fontId="9" fillId="0" borderId="4" xfId="11" applyNumberFormat="1" applyFont="1" applyBorder="1" applyAlignment="1">
      <alignment horizontal="center" vertical="center" wrapText="1"/>
    </xf>
    <xf numFmtId="9" fontId="10" fillId="0" borderId="4" xfId="12" applyNumberFormat="1" applyFont="1" applyBorder="1" applyAlignment="1">
      <alignment horizontal="center" vertical="center"/>
    </xf>
    <xf numFmtId="2" fontId="10" fillId="0" borderId="4" xfId="12" applyNumberFormat="1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10" fillId="0" borderId="4" xfId="4" applyFont="1" applyBorder="1" applyAlignment="1">
      <alignment horizontal="center" vertical="top" wrapText="1"/>
    </xf>
    <xf numFmtId="0" fontId="10" fillId="0" borderId="0" xfId="11" applyFont="1" applyBorder="1" applyAlignment="1">
      <alignment horizontal="center" vertical="center" wrapText="1"/>
    </xf>
    <xf numFmtId="2" fontId="9" fillId="0" borderId="0" xfId="11" applyNumberFormat="1" applyFont="1" applyBorder="1" applyAlignment="1">
      <alignment horizontal="center" vertical="center" wrapText="1"/>
    </xf>
    <xf numFmtId="9" fontId="10" fillId="0" borderId="0" xfId="12" applyNumberFormat="1" applyFont="1" applyBorder="1" applyAlignment="1">
      <alignment horizontal="center" vertical="center"/>
    </xf>
    <xf numFmtId="2" fontId="10" fillId="0" borderId="0" xfId="12" applyNumberFormat="1" applyFont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right" vertical="top"/>
    </xf>
    <xf numFmtId="2" fontId="9" fillId="0" borderId="10" xfId="0" applyNumberFormat="1" applyFont="1" applyFill="1" applyBorder="1" applyAlignment="1">
      <alignment horizontal="left" vertical="top"/>
    </xf>
    <xf numFmtId="0" fontId="10" fillId="7" borderId="11" xfId="15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6" fillId="4" borderId="4" xfId="11" applyFont="1" applyFill="1" applyBorder="1" applyAlignment="1">
      <alignment horizontal="left" vertical="top" wrapText="1"/>
    </xf>
    <xf numFmtId="0" fontId="10" fillId="7" borderId="4" xfId="15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center" vertical="top"/>
    </xf>
    <xf numFmtId="0" fontId="9" fillId="0" borderId="5" xfId="11" applyFont="1" applyBorder="1" applyAlignment="1">
      <alignment horizontal="center" vertical="top" wrapText="1"/>
    </xf>
    <xf numFmtId="0" fontId="10" fillId="7" borderId="5" xfId="15" applyFont="1" applyFill="1" applyBorder="1" applyAlignment="1">
      <alignment vertical="top" wrapText="1"/>
    </xf>
    <xf numFmtId="3" fontId="17" fillId="0" borderId="5" xfId="11" applyNumberFormat="1" applyFont="1" applyBorder="1" applyAlignment="1">
      <alignment horizontal="center" vertical="top" wrapText="1"/>
    </xf>
    <xf numFmtId="0" fontId="10" fillId="0" borderId="5" xfId="11" applyFont="1" applyBorder="1" applyAlignment="1">
      <alignment horizontal="center" vertical="top" wrapText="1"/>
    </xf>
    <xf numFmtId="2" fontId="9" fillId="0" borderId="5" xfId="11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vertical="top"/>
    </xf>
    <xf numFmtId="2" fontId="0" fillId="0" borderId="0" xfId="0" applyNumberFormat="1"/>
    <xf numFmtId="2" fontId="12" fillId="0" borderId="0" xfId="0" applyNumberFormat="1" applyFont="1" applyAlignment="1">
      <alignment vertical="top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vertical="center" wrapText="1"/>
    </xf>
    <xf numFmtId="0" fontId="23" fillId="8" borderId="17" xfId="0" applyFont="1" applyFill="1" applyBorder="1" applyAlignment="1">
      <alignment horizontal="center" vertical="center" wrapText="1"/>
    </xf>
    <xf numFmtId="164" fontId="23" fillId="8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3" xfId="16" applyNumberFormat="1" applyFont="1" applyFill="1" applyBorder="1" applyAlignment="1" applyProtection="1">
      <alignment horizontal="center" vertical="center"/>
    </xf>
    <xf numFmtId="9" fontId="10" fillId="0" borderId="13" xfId="1" applyNumberFormat="1" applyFont="1" applyFill="1" applyBorder="1" applyAlignment="1" applyProtection="1">
      <alignment horizontal="center" vertical="center"/>
    </xf>
    <xf numFmtId="2" fontId="10" fillId="0" borderId="13" xfId="16" applyNumberFormat="1" applyFont="1" applyFill="1" applyBorder="1" applyAlignment="1" applyProtection="1">
      <alignment horizontal="center" vertical="center"/>
    </xf>
    <xf numFmtId="0" fontId="10" fillId="0" borderId="13" xfId="17" applyNumberFormat="1" applyFont="1" applyFill="1" applyBorder="1" applyAlignment="1" applyProtection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10" fillId="9" borderId="13" xfId="0" applyFont="1" applyFill="1" applyBorder="1" applyAlignment="1">
      <alignment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2" fontId="10" fillId="0" borderId="13" xfId="1" applyNumberFormat="1" applyFont="1" applyFill="1" applyBorder="1" applyAlignment="1" applyProtection="1">
      <alignment horizontal="center" vertical="center"/>
    </xf>
    <xf numFmtId="43" fontId="24" fillId="0" borderId="13" xfId="16" applyFont="1" applyFill="1" applyBorder="1" applyAlignment="1" applyProtection="1">
      <alignment horizontal="center" vertical="center" wrapText="1"/>
    </xf>
    <xf numFmtId="2" fontId="11" fillId="3" borderId="0" xfId="0" applyNumberFormat="1" applyFont="1" applyFill="1" applyBorder="1" applyAlignment="1">
      <alignment horizontal="right" vertical="top"/>
    </xf>
    <xf numFmtId="2" fontId="11" fillId="3" borderId="0" xfId="0" applyNumberFormat="1" applyFont="1" applyFill="1" applyBorder="1" applyAlignment="1">
      <alignment horizontal="center" vertical="top"/>
    </xf>
    <xf numFmtId="2" fontId="11" fillId="3" borderId="0" xfId="0" applyNumberFormat="1" applyFont="1" applyFill="1" applyBorder="1" applyAlignment="1">
      <alignment horizontal="left" vertical="top"/>
    </xf>
    <xf numFmtId="0" fontId="23" fillId="10" borderId="14" xfId="0" applyFont="1" applyFill="1" applyBorder="1" applyAlignment="1">
      <alignment horizontal="left" vertical="center"/>
    </xf>
    <xf numFmtId="0" fontId="23" fillId="10" borderId="15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2" fontId="11" fillId="0" borderId="17" xfId="16" applyNumberFormat="1" applyFont="1" applyFill="1" applyBorder="1" applyAlignment="1" applyProtection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2" fontId="10" fillId="0" borderId="17" xfId="1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26" fillId="0" borderId="0" xfId="16" applyNumberFormat="1" applyFont="1" applyFill="1" applyBorder="1" applyAlignment="1" applyProtection="1">
      <alignment horizontal="center" vertical="center"/>
    </xf>
    <xf numFmtId="9" fontId="24" fillId="0" borderId="0" xfId="1" applyNumberFormat="1" applyFont="1" applyFill="1" applyBorder="1" applyAlignment="1" applyProtection="1">
      <alignment horizontal="center" vertical="center"/>
    </xf>
    <xf numFmtId="2" fontId="24" fillId="0" borderId="0" xfId="16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Fill="1" applyBorder="1" applyAlignment="1">
      <alignment horizontal="left" vertical="top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right" vertical="top"/>
    </xf>
    <xf numFmtId="2" fontId="16" fillId="0" borderId="4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3" borderId="0" xfId="0" applyNumberFormat="1" applyFont="1" applyFill="1" applyBorder="1" applyAlignment="1">
      <alignment horizontal="left" vertical="top"/>
    </xf>
    <xf numFmtId="2" fontId="16" fillId="3" borderId="0" xfId="0" applyNumberFormat="1" applyFont="1" applyFill="1" applyBorder="1" applyAlignment="1">
      <alignment horizontal="right" vertical="top"/>
    </xf>
    <xf numFmtId="2" fontId="16" fillId="3" borderId="0" xfId="0" applyNumberFormat="1" applyFont="1" applyFill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 vertical="top"/>
    </xf>
    <xf numFmtId="0" fontId="29" fillId="0" borderId="0" xfId="0" applyFont="1" applyFill="1"/>
    <xf numFmtId="0" fontId="26" fillId="0" borderId="0" xfId="0" applyFont="1" applyFill="1"/>
    <xf numFmtId="0" fontId="30" fillId="0" borderId="0" xfId="0" applyFont="1" applyFill="1"/>
    <xf numFmtId="0" fontId="11" fillId="0" borderId="0" xfId="0" applyFont="1" applyFill="1"/>
    <xf numFmtId="0" fontId="9" fillId="0" borderId="0" xfId="0" applyFont="1" applyFill="1"/>
    <xf numFmtId="2" fontId="32" fillId="0" borderId="4" xfId="0" applyNumberFormat="1" applyFont="1" applyBorder="1" applyAlignment="1">
      <alignment vertical="top"/>
    </xf>
    <xf numFmtId="9" fontId="33" fillId="0" borderId="4" xfId="1" applyNumberFormat="1" applyFont="1" applyFill="1" applyBorder="1" applyAlignment="1" applyProtection="1">
      <alignment horizontal="center" vertical="center"/>
    </xf>
    <xf numFmtId="2" fontId="33" fillId="0" borderId="4" xfId="16" applyNumberFormat="1" applyFont="1" applyFill="1" applyBorder="1" applyAlignment="1" applyProtection="1">
      <alignment horizontal="center" vertical="center"/>
    </xf>
    <xf numFmtId="0" fontId="12" fillId="7" borderId="0" xfId="0" applyFont="1" applyFill="1" applyAlignment="1">
      <alignment vertical="top"/>
    </xf>
    <xf numFmtId="0" fontId="16" fillId="2" borderId="1" xfId="11" applyFont="1" applyFill="1" applyBorder="1" applyAlignment="1">
      <alignment horizontal="center" vertical="top" wrapText="1"/>
    </xf>
    <xf numFmtId="0" fontId="16" fillId="2" borderId="2" xfId="11" applyFont="1" applyFill="1" applyBorder="1" applyAlignment="1">
      <alignment horizontal="center" vertical="top" wrapText="1"/>
    </xf>
    <xf numFmtId="0" fontId="16" fillId="2" borderId="3" xfId="1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21" fillId="2" borderId="4" xfId="0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left" vertical="top" wrapText="1"/>
    </xf>
    <xf numFmtId="2" fontId="11" fillId="0" borderId="4" xfId="0" applyNumberFormat="1" applyFont="1" applyFill="1" applyBorder="1" applyAlignment="1">
      <alignment horizontal="right" vertical="top"/>
    </xf>
    <xf numFmtId="0" fontId="16" fillId="3" borderId="1" xfId="4" applyFont="1" applyFill="1" applyBorder="1" applyAlignment="1">
      <alignment horizontal="left" vertical="top" wrapText="1"/>
    </xf>
    <xf numFmtId="0" fontId="16" fillId="3" borderId="2" xfId="4" applyFont="1" applyFill="1" applyBorder="1" applyAlignment="1">
      <alignment horizontal="left" vertical="top" wrapText="1"/>
    </xf>
    <xf numFmtId="0" fontId="16" fillId="3" borderId="3" xfId="4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2" fontId="11" fillId="0" borderId="2" xfId="0" applyNumberFormat="1" applyFont="1" applyFill="1" applyBorder="1" applyAlignment="1">
      <alignment horizontal="right" vertical="top"/>
    </xf>
    <xf numFmtId="2" fontId="11" fillId="0" borderId="3" xfId="0" applyNumberFormat="1" applyFont="1" applyFill="1" applyBorder="1" applyAlignment="1">
      <alignment horizontal="right" vertical="top"/>
    </xf>
    <xf numFmtId="2" fontId="11" fillId="0" borderId="4" xfId="0" applyNumberFormat="1" applyFont="1" applyFill="1" applyBorder="1" applyAlignment="1">
      <alignment horizontal="right" vertical="center"/>
    </xf>
    <xf numFmtId="0" fontId="16" fillId="2" borderId="4" xfId="11" applyFont="1" applyFill="1" applyBorder="1" applyAlignment="1">
      <alignment horizontal="center" vertical="center" wrapText="1"/>
    </xf>
    <xf numFmtId="0" fontId="16" fillId="3" borderId="4" xfId="1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28" fillId="0" borderId="8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16" fillId="2" borderId="4" xfId="11" applyFont="1" applyFill="1" applyBorder="1" applyAlignment="1">
      <alignment horizontal="center" vertical="top" wrapText="1"/>
    </xf>
    <xf numFmtId="0" fontId="16" fillId="3" borderId="4" xfId="11" applyFont="1" applyFill="1" applyBorder="1" applyAlignment="1">
      <alignment horizontal="left" vertical="top" wrapText="1"/>
    </xf>
    <xf numFmtId="2" fontId="16" fillId="0" borderId="4" xfId="0" applyNumberFormat="1" applyFont="1" applyFill="1" applyBorder="1" applyAlignment="1">
      <alignment horizontal="right" vertical="top"/>
    </xf>
    <xf numFmtId="0" fontId="23" fillId="10" borderId="13" xfId="4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2" fontId="11" fillId="0" borderId="19" xfId="0" applyNumberFormat="1" applyFont="1" applyFill="1" applyBorder="1" applyAlignment="1">
      <alignment horizontal="right" vertical="center"/>
    </xf>
    <xf numFmtId="2" fontId="11" fillId="0" borderId="18" xfId="0" applyNumberFormat="1" applyFont="1" applyFill="1" applyBorder="1" applyAlignment="1">
      <alignment horizontal="right" vertical="center"/>
    </xf>
    <xf numFmtId="2" fontId="11" fillId="0" borderId="20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1" fillId="7" borderId="0" xfId="0" applyFont="1" applyFill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right" vertical="center" wrapText="1"/>
    </xf>
    <xf numFmtId="49" fontId="23" fillId="0" borderId="18" xfId="0" applyNumberFormat="1" applyFont="1" applyFill="1" applyBorder="1" applyAlignment="1">
      <alignment horizontal="right" vertical="center" wrapText="1"/>
    </xf>
    <xf numFmtId="49" fontId="23" fillId="0" borderId="20" xfId="0" applyNumberFormat="1" applyFont="1" applyFill="1" applyBorder="1" applyAlignment="1">
      <alignment horizontal="right" vertical="center" wrapText="1"/>
    </xf>
    <xf numFmtId="0" fontId="27" fillId="11" borderId="15" xfId="0" applyFont="1" applyFill="1" applyBorder="1" applyAlignment="1">
      <alignment horizontal="left"/>
    </xf>
    <xf numFmtId="43" fontId="23" fillId="0" borderId="1" xfId="16" applyFont="1" applyFill="1" applyBorder="1" applyAlignment="1" applyProtection="1">
      <alignment horizontal="left" vertical="center" wrapText="1"/>
    </xf>
    <xf numFmtId="43" fontId="23" fillId="0" borderId="2" xfId="16" applyFont="1" applyFill="1" applyBorder="1" applyAlignment="1" applyProtection="1">
      <alignment horizontal="left" vertical="center" wrapText="1"/>
    </xf>
    <xf numFmtId="43" fontId="23" fillId="0" borderId="3" xfId="16" applyFont="1" applyFill="1" applyBorder="1" applyAlignment="1" applyProtection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right" vertical="center" wrapText="1"/>
    </xf>
    <xf numFmtId="49" fontId="33" fillId="0" borderId="2" xfId="0" applyNumberFormat="1" applyFont="1" applyFill="1" applyBorder="1" applyAlignment="1">
      <alignment horizontal="right" vertical="center" wrapText="1"/>
    </xf>
    <xf numFmtId="49" fontId="33" fillId="0" borderId="3" xfId="0" applyNumberFormat="1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</cellXfs>
  <cellStyles count="18">
    <cellStyle name="Dane wyjściowe" xfId="15" builtinId="21"/>
    <cellStyle name="Dziesiętny" xfId="16" builtinId="3"/>
    <cellStyle name="Hiperłącze" xfId="17" builtinId="8"/>
    <cellStyle name="Normalny" xfId="0" builtinId="0"/>
    <cellStyle name="Normalny 2" xfId="2"/>
    <cellStyle name="Normalny 2 2" xfId="4"/>
    <cellStyle name="Normalny 2 2 2" xfId="11"/>
    <cellStyle name="Normalny 2 3" xfId="10"/>
    <cellStyle name="Normalny 2 4" xfId="14"/>
    <cellStyle name="Normalny 3" xfId="6"/>
    <cellStyle name="Normalny 4" xfId="3"/>
    <cellStyle name="Normalny 5" xfId="7"/>
    <cellStyle name="Normalny 6" xfId="9"/>
    <cellStyle name="Normalny 7" xfId="13"/>
    <cellStyle name="Procentowy" xfId="1" builtinId="5"/>
    <cellStyle name="Procentowy 2" xfId="5"/>
    <cellStyle name="Procentowy 2 2" xfId="12"/>
    <cellStyle name="Tekst objaśnienia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tabSelected="1" topLeftCell="A115" zoomScale="110" zoomScaleNormal="110" workbookViewId="0">
      <selection activeCell="C124" sqref="C124"/>
    </sheetView>
  </sheetViews>
  <sheetFormatPr defaultRowHeight="16.5" x14ac:dyDescent="0.25"/>
  <cols>
    <col min="1" max="1" width="8" style="49" customWidth="1"/>
    <col min="2" max="2" width="47.28515625" style="49" customWidth="1"/>
    <col min="3" max="3" width="17.140625" style="49" customWidth="1"/>
    <col min="4" max="5" width="9.140625" style="49"/>
    <col min="6" max="6" width="12.140625" style="49" customWidth="1"/>
    <col min="7" max="7" width="15" style="49" customWidth="1"/>
    <col min="8" max="8" width="9.140625" style="49" customWidth="1"/>
    <col min="9" max="9" width="12.140625" style="49" customWidth="1"/>
    <col min="10" max="10" width="14.140625" style="49" customWidth="1"/>
    <col min="11" max="16384" width="9.140625" style="49"/>
  </cols>
  <sheetData>
    <row r="1" spans="1:10" ht="18" x14ac:dyDescent="0.25">
      <c r="A1" s="4" t="s">
        <v>168</v>
      </c>
      <c r="B1" s="5"/>
      <c r="C1" s="47"/>
      <c r="D1" s="48"/>
      <c r="E1" s="151" t="s">
        <v>179</v>
      </c>
      <c r="F1" s="151"/>
      <c r="G1" s="151"/>
      <c r="H1" s="151"/>
      <c r="I1" s="151"/>
      <c r="J1" s="151"/>
    </row>
    <row r="2" spans="1:10" x14ac:dyDescent="0.25">
      <c r="A2" s="170"/>
      <c r="B2" s="171"/>
      <c r="C2" s="171"/>
      <c r="D2" s="171"/>
      <c r="E2" s="171"/>
      <c r="F2" s="171"/>
      <c r="G2" s="171"/>
      <c r="H2" s="171"/>
      <c r="I2" s="171"/>
      <c r="J2" s="171"/>
    </row>
    <row r="3" spans="1:10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x14ac:dyDescent="0.25">
      <c r="A4" s="153" t="s">
        <v>62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38.25" x14ac:dyDescent="0.25">
      <c r="A5" s="26" t="s">
        <v>1</v>
      </c>
      <c r="B5" s="2" t="s">
        <v>2</v>
      </c>
      <c r="C5" s="26" t="s">
        <v>3</v>
      </c>
      <c r="D5" s="26" t="s">
        <v>4</v>
      </c>
      <c r="E5" s="26" t="s">
        <v>5</v>
      </c>
      <c r="F5" s="26" t="s">
        <v>15</v>
      </c>
      <c r="G5" s="27" t="s">
        <v>6</v>
      </c>
      <c r="H5" s="26" t="s">
        <v>7</v>
      </c>
      <c r="I5" s="27" t="s">
        <v>8</v>
      </c>
      <c r="J5" s="27" t="s">
        <v>9</v>
      </c>
    </row>
    <row r="6" spans="1:10" x14ac:dyDescent="0.25">
      <c r="A6" s="15" t="s">
        <v>14</v>
      </c>
      <c r="B6" s="16" t="s">
        <v>16</v>
      </c>
      <c r="C6" s="17">
        <v>842312051551</v>
      </c>
      <c r="D6" s="28" t="s">
        <v>13</v>
      </c>
      <c r="E6" s="29">
        <v>10</v>
      </c>
      <c r="F6" s="30"/>
      <c r="G6" s="24">
        <f t="shared" ref="G6" si="0">E6*F6</f>
        <v>0</v>
      </c>
      <c r="H6" s="22">
        <v>0.23</v>
      </c>
      <c r="I6" s="23">
        <f t="shared" ref="I6" si="1">G6*H6</f>
        <v>0</v>
      </c>
      <c r="J6" s="24">
        <f t="shared" ref="J6" si="2">SUM(G6+I6)</f>
        <v>0</v>
      </c>
    </row>
    <row r="7" spans="1:10" x14ac:dyDescent="0.25">
      <c r="A7" s="154" t="s">
        <v>10</v>
      </c>
      <c r="B7" s="154"/>
      <c r="C7" s="154"/>
      <c r="D7" s="154"/>
      <c r="E7" s="154"/>
      <c r="F7" s="154"/>
      <c r="G7" s="14">
        <f>SUM(G6:G6)</f>
        <v>0</v>
      </c>
      <c r="H7" s="14"/>
      <c r="I7" s="14">
        <f>SUM(I6:I6)</f>
        <v>0</v>
      </c>
      <c r="J7" s="14">
        <f>SUM(J6:J6)</f>
        <v>0</v>
      </c>
    </row>
    <row r="8" spans="1:10" x14ac:dyDescent="0.25">
      <c r="A8" s="68"/>
      <c r="B8" s="67"/>
      <c r="C8" s="67"/>
      <c r="D8" s="67"/>
      <c r="E8" s="67"/>
      <c r="F8" s="67"/>
      <c r="G8" s="31"/>
      <c r="H8" s="31"/>
      <c r="I8" s="31"/>
      <c r="J8" s="32"/>
    </row>
    <row r="9" spans="1:10" x14ac:dyDescent="0.25">
      <c r="A9" s="152" t="s">
        <v>0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x14ac:dyDescent="0.25">
      <c r="A10" s="153" t="s">
        <v>67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38.25" x14ac:dyDescent="0.25">
      <c r="A11" s="26" t="s">
        <v>1</v>
      </c>
      <c r="B11" s="2" t="s">
        <v>2</v>
      </c>
      <c r="C11" s="26" t="s">
        <v>3</v>
      </c>
      <c r="D11" s="26" t="s">
        <v>4</v>
      </c>
      <c r="E11" s="26" t="s">
        <v>5</v>
      </c>
      <c r="F11" s="26" t="s">
        <v>15</v>
      </c>
      <c r="G11" s="27" t="s">
        <v>6</v>
      </c>
      <c r="H11" s="26" t="s">
        <v>7</v>
      </c>
      <c r="I11" s="27" t="s">
        <v>8</v>
      </c>
      <c r="J11" s="27" t="s">
        <v>9</v>
      </c>
    </row>
    <row r="12" spans="1:10" x14ac:dyDescent="0.25">
      <c r="A12" s="15" t="s">
        <v>17</v>
      </c>
      <c r="B12" s="16" t="s">
        <v>25</v>
      </c>
      <c r="C12" s="17">
        <v>22131365</v>
      </c>
      <c r="D12" s="28" t="s">
        <v>13</v>
      </c>
      <c r="E12" s="29">
        <v>3</v>
      </c>
      <c r="F12" s="30"/>
      <c r="G12" s="24">
        <f t="shared" ref="G12:G13" si="3">E12*F12</f>
        <v>0</v>
      </c>
      <c r="H12" s="22">
        <v>0.23</v>
      </c>
      <c r="I12" s="23">
        <f t="shared" ref="I12:I13" si="4">G12*H12</f>
        <v>0</v>
      </c>
      <c r="J12" s="24">
        <f t="shared" ref="J12:J13" si="5">SUM(G12+I12)</f>
        <v>0</v>
      </c>
    </row>
    <row r="13" spans="1:10" x14ac:dyDescent="0.25">
      <c r="A13" s="15" t="s">
        <v>63</v>
      </c>
      <c r="B13" s="16" t="s">
        <v>26</v>
      </c>
      <c r="C13" s="17">
        <v>50008467</v>
      </c>
      <c r="D13" s="28" t="s">
        <v>13</v>
      </c>
      <c r="E13" s="29">
        <v>10</v>
      </c>
      <c r="F13" s="30"/>
      <c r="G13" s="24">
        <f t="shared" si="3"/>
        <v>0</v>
      </c>
      <c r="H13" s="22">
        <v>0.23</v>
      </c>
      <c r="I13" s="23">
        <f t="shared" si="4"/>
        <v>0</v>
      </c>
      <c r="J13" s="24">
        <f t="shared" si="5"/>
        <v>0</v>
      </c>
    </row>
    <row r="14" spans="1:10" x14ac:dyDescent="0.25">
      <c r="A14" s="15" t="s">
        <v>64</v>
      </c>
      <c r="B14" s="33" t="s">
        <v>31</v>
      </c>
      <c r="C14" s="45" t="s">
        <v>30</v>
      </c>
      <c r="D14" s="28" t="s">
        <v>13</v>
      </c>
      <c r="E14" s="29">
        <v>30</v>
      </c>
      <c r="F14" s="30"/>
      <c r="G14" s="24">
        <f t="shared" ref="G14:G15" si="6">E14*F14</f>
        <v>0</v>
      </c>
      <c r="H14" s="22">
        <v>0.23</v>
      </c>
      <c r="I14" s="23">
        <f t="shared" ref="I14:I15" si="7">G14*H14</f>
        <v>0</v>
      </c>
      <c r="J14" s="24">
        <f t="shared" ref="J14:J15" si="8">SUM(G14+I14)</f>
        <v>0</v>
      </c>
    </row>
    <row r="15" spans="1:10" x14ac:dyDescent="0.25">
      <c r="A15" s="15" t="s">
        <v>68</v>
      </c>
      <c r="B15" s="38" t="s">
        <v>33</v>
      </c>
      <c r="C15" s="46" t="s">
        <v>32</v>
      </c>
      <c r="D15" s="39" t="s">
        <v>13</v>
      </c>
      <c r="E15" s="40">
        <v>1</v>
      </c>
      <c r="F15" s="41"/>
      <c r="G15" s="42">
        <f t="shared" si="6"/>
        <v>0</v>
      </c>
      <c r="H15" s="43">
        <v>0.23</v>
      </c>
      <c r="I15" s="44">
        <f t="shared" si="7"/>
        <v>0</v>
      </c>
      <c r="J15" s="42">
        <f t="shared" si="8"/>
        <v>0</v>
      </c>
    </row>
    <row r="16" spans="1:10" ht="25.5" x14ac:dyDescent="0.25">
      <c r="A16" s="15" t="s">
        <v>69</v>
      </c>
      <c r="B16" s="34" t="s">
        <v>27</v>
      </c>
      <c r="C16" s="15" t="s">
        <v>22</v>
      </c>
      <c r="D16" s="28" t="s">
        <v>13</v>
      </c>
      <c r="E16" s="29">
        <v>6</v>
      </c>
      <c r="F16" s="30"/>
      <c r="G16" s="24">
        <f t="shared" ref="G16:G17" si="9">E16*F16</f>
        <v>0</v>
      </c>
      <c r="H16" s="22">
        <v>0.23</v>
      </c>
      <c r="I16" s="23">
        <f>G16*H16</f>
        <v>0</v>
      </c>
      <c r="J16" s="24">
        <f t="shared" ref="J16:J17" si="10">SUM(G16+I16)</f>
        <v>0</v>
      </c>
    </row>
    <row r="17" spans="1:10" x14ac:dyDescent="0.25">
      <c r="A17" s="15" t="s">
        <v>70</v>
      </c>
      <c r="B17" s="3" t="s">
        <v>28</v>
      </c>
      <c r="C17" s="15" t="s">
        <v>23</v>
      </c>
      <c r="D17" s="28" t="s">
        <v>13</v>
      </c>
      <c r="E17" s="29">
        <v>3</v>
      </c>
      <c r="F17" s="30"/>
      <c r="G17" s="24">
        <f t="shared" si="9"/>
        <v>0</v>
      </c>
      <c r="H17" s="22">
        <v>0.23</v>
      </c>
      <c r="I17" s="23">
        <f>G17*H17</f>
        <v>0</v>
      </c>
      <c r="J17" s="24">
        <f t="shared" si="10"/>
        <v>0</v>
      </c>
    </row>
    <row r="18" spans="1:10" x14ac:dyDescent="0.25">
      <c r="A18" s="154" t="s">
        <v>10</v>
      </c>
      <c r="B18" s="154"/>
      <c r="C18" s="154"/>
      <c r="D18" s="154"/>
      <c r="E18" s="154"/>
      <c r="F18" s="154"/>
      <c r="G18" s="14">
        <f>SUM(G12:G17)</f>
        <v>0</v>
      </c>
      <c r="H18" s="14"/>
      <c r="I18" s="14">
        <f>SUM(I12:I17)</f>
        <v>0</v>
      </c>
      <c r="J18" s="14">
        <f>SUM(J12:J17)</f>
        <v>0</v>
      </c>
    </row>
    <row r="19" spans="1:10" x14ac:dyDescent="0.25">
      <c r="A19" s="68"/>
    </row>
    <row r="20" spans="1:10" x14ac:dyDescent="0.25">
      <c r="A20" s="164" t="s">
        <v>0</v>
      </c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x14ac:dyDescent="0.25">
      <c r="A21" s="167" t="s">
        <v>71</v>
      </c>
      <c r="B21" s="168"/>
      <c r="C21" s="168"/>
      <c r="D21" s="168"/>
      <c r="E21" s="168"/>
      <c r="F21" s="168"/>
      <c r="G21" s="168"/>
      <c r="H21" s="168"/>
      <c r="I21" s="168"/>
      <c r="J21" s="169"/>
    </row>
    <row r="22" spans="1:10" ht="38.25" x14ac:dyDescent="0.25">
      <c r="A22" s="26" t="s">
        <v>1</v>
      </c>
      <c r="B22" s="2" t="s">
        <v>2</v>
      </c>
      <c r="C22" s="26" t="s">
        <v>3</v>
      </c>
      <c r="D22" s="26" t="s">
        <v>4</v>
      </c>
      <c r="E22" s="26" t="s">
        <v>5</v>
      </c>
      <c r="F22" s="26" t="s">
        <v>15</v>
      </c>
      <c r="G22" s="27" t="s">
        <v>6</v>
      </c>
      <c r="H22" s="26" t="s">
        <v>7</v>
      </c>
      <c r="I22" s="27" t="s">
        <v>8</v>
      </c>
      <c r="J22" s="27" t="s">
        <v>9</v>
      </c>
    </row>
    <row r="23" spans="1:10" ht="38.25" x14ac:dyDescent="0.25">
      <c r="A23" s="15" t="s">
        <v>58</v>
      </c>
      <c r="B23" s="16" t="s">
        <v>24</v>
      </c>
      <c r="C23" s="15">
        <v>1005432800</v>
      </c>
      <c r="D23" s="28" t="s">
        <v>13</v>
      </c>
      <c r="E23" s="29">
        <v>1</v>
      </c>
      <c r="F23" s="30"/>
      <c r="G23" s="24">
        <f t="shared" ref="G23" si="11">E23*F23</f>
        <v>0</v>
      </c>
      <c r="H23" s="22">
        <v>0.23</v>
      </c>
      <c r="I23" s="23">
        <f t="shared" ref="I23" si="12">G23*H23</f>
        <v>0</v>
      </c>
      <c r="J23" s="24">
        <f t="shared" ref="J23" si="13">SUM(G23+I23)</f>
        <v>0</v>
      </c>
    </row>
    <row r="24" spans="1:10" x14ac:dyDescent="0.25">
      <c r="A24" s="158" t="s">
        <v>10</v>
      </c>
      <c r="B24" s="159"/>
      <c r="C24" s="159"/>
      <c r="D24" s="159"/>
      <c r="E24" s="159"/>
      <c r="F24" s="160"/>
      <c r="G24" s="25">
        <f>SUM(G23:G23)</f>
        <v>0</v>
      </c>
      <c r="H24" s="25"/>
      <c r="I24" s="25">
        <f>SUM(I23:I23)</f>
        <v>0</v>
      </c>
      <c r="J24" s="25">
        <f>SUM(J23:J23)</f>
        <v>0</v>
      </c>
    </row>
    <row r="25" spans="1:10" x14ac:dyDescent="0.25">
      <c r="A25" s="68"/>
      <c r="B25" s="35"/>
      <c r="C25" s="35"/>
      <c r="D25" s="35"/>
      <c r="E25" s="35"/>
      <c r="F25" s="35"/>
      <c r="G25" s="36"/>
      <c r="H25" s="36"/>
      <c r="I25" s="36"/>
      <c r="J25" s="36"/>
    </row>
    <row r="26" spans="1:10" x14ac:dyDescent="0.25">
      <c r="A26" s="152" t="s">
        <v>0</v>
      </c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x14ac:dyDescent="0.25">
      <c r="A27" s="153" t="s">
        <v>72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38.25" x14ac:dyDescent="0.25">
      <c r="A28" s="26" t="s">
        <v>1</v>
      </c>
      <c r="B28" s="2" t="s">
        <v>2</v>
      </c>
      <c r="C28" s="26" t="s">
        <v>3</v>
      </c>
      <c r="D28" s="26" t="s">
        <v>4</v>
      </c>
      <c r="E28" s="26" t="s">
        <v>5</v>
      </c>
      <c r="F28" s="26" t="s">
        <v>15</v>
      </c>
      <c r="G28" s="27" t="s">
        <v>6</v>
      </c>
      <c r="H28" s="26" t="s">
        <v>7</v>
      </c>
      <c r="I28" s="27" t="s">
        <v>8</v>
      </c>
      <c r="J28" s="27" t="s">
        <v>9</v>
      </c>
    </row>
    <row r="29" spans="1:10" ht="38.25" x14ac:dyDescent="0.25">
      <c r="A29" s="15" t="s">
        <v>18</v>
      </c>
      <c r="B29" s="16" t="s">
        <v>43</v>
      </c>
      <c r="C29" s="17" t="s">
        <v>37</v>
      </c>
      <c r="D29" s="28" t="s">
        <v>13</v>
      </c>
      <c r="E29" s="29">
        <v>1</v>
      </c>
      <c r="F29" s="30"/>
      <c r="G29" s="24">
        <f t="shared" ref="G29" si="14">E29*F29</f>
        <v>0</v>
      </c>
      <c r="H29" s="22">
        <v>0.23</v>
      </c>
      <c r="I29" s="23">
        <f t="shared" ref="I29" si="15">G29*H29</f>
        <v>0</v>
      </c>
      <c r="J29" s="24">
        <f t="shared" ref="J29" si="16">SUM(G29+I29)</f>
        <v>0</v>
      </c>
    </row>
    <row r="30" spans="1:10" x14ac:dyDescent="0.25">
      <c r="A30" s="154" t="s">
        <v>10</v>
      </c>
      <c r="B30" s="154"/>
      <c r="C30" s="154"/>
      <c r="D30" s="154"/>
      <c r="E30" s="154"/>
      <c r="F30" s="154"/>
      <c r="G30" s="14">
        <f>SUM(G29:G29)</f>
        <v>0</v>
      </c>
      <c r="H30" s="14"/>
      <c r="I30" s="14">
        <f>SUM(I29:I29)</f>
        <v>0</v>
      </c>
      <c r="J30" s="14">
        <f>SUM(J29:J29)</f>
        <v>0</v>
      </c>
    </row>
    <row r="31" spans="1:10" s="61" customFormat="1" x14ac:dyDescent="0.25">
      <c r="A31" s="68"/>
      <c r="B31" s="35"/>
      <c r="C31" s="35"/>
      <c r="D31" s="35"/>
      <c r="E31" s="35"/>
      <c r="F31" s="35"/>
      <c r="G31" s="36"/>
      <c r="H31" s="36"/>
      <c r="I31" s="36"/>
      <c r="J31" s="36"/>
    </row>
    <row r="32" spans="1:10" customFormat="1" ht="15" customHeight="1" x14ac:dyDescent="0.25">
      <c r="A32" s="162" t="s">
        <v>0</v>
      </c>
      <c r="B32" s="162"/>
      <c r="C32" s="162"/>
      <c r="D32" s="162"/>
      <c r="E32" s="162"/>
      <c r="F32" s="162"/>
      <c r="G32" s="162"/>
      <c r="H32" s="162"/>
      <c r="I32" s="162"/>
      <c r="J32" s="162"/>
    </row>
    <row r="33" spans="1:14" customFormat="1" ht="15" x14ac:dyDescent="0.25">
      <c r="A33" s="163" t="s">
        <v>73</v>
      </c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4" customFormat="1" ht="38.25" x14ac:dyDescent="0.25">
      <c r="A34" s="51" t="s">
        <v>1</v>
      </c>
      <c r="B34" s="1" t="s">
        <v>2</v>
      </c>
      <c r="C34" s="51" t="s">
        <v>3</v>
      </c>
      <c r="D34" s="51" t="s">
        <v>4</v>
      </c>
      <c r="E34" s="51" t="s">
        <v>5</v>
      </c>
      <c r="F34" s="51" t="s">
        <v>12</v>
      </c>
      <c r="G34" s="52" t="s">
        <v>6</v>
      </c>
      <c r="H34" s="51" t="s">
        <v>7</v>
      </c>
      <c r="I34" s="52" t="s">
        <v>8</v>
      </c>
      <c r="J34" s="52" t="s">
        <v>9</v>
      </c>
    </row>
    <row r="35" spans="1:14" customFormat="1" ht="38.25" x14ac:dyDescent="0.25">
      <c r="A35" s="53" t="s">
        <v>20</v>
      </c>
      <c r="B35" s="54" t="s">
        <v>61</v>
      </c>
      <c r="C35" s="55" t="s">
        <v>48</v>
      </c>
      <c r="D35" s="56" t="s">
        <v>13</v>
      </c>
      <c r="E35" s="56">
        <v>30</v>
      </c>
      <c r="F35" s="57"/>
      <c r="G35" s="57">
        <f>F35*E35</f>
        <v>0</v>
      </c>
      <c r="H35" s="58">
        <v>0.23</v>
      </c>
      <c r="I35" s="59">
        <f>H35*G35</f>
        <v>0</v>
      </c>
      <c r="J35" s="57">
        <f>SUM(I35,G35)</f>
        <v>0</v>
      </c>
    </row>
    <row r="36" spans="1:14" customFormat="1" ht="15" x14ac:dyDescent="0.25">
      <c r="A36" s="161" t="s">
        <v>10</v>
      </c>
      <c r="B36" s="161"/>
      <c r="C36" s="161"/>
      <c r="D36" s="161"/>
      <c r="E36" s="161"/>
      <c r="F36" s="161"/>
      <c r="G36" s="60">
        <f>SUM(G34:G35)</f>
        <v>0</v>
      </c>
      <c r="H36" s="60"/>
      <c r="I36" s="60">
        <f>SUM(I34:I35)</f>
        <v>0</v>
      </c>
      <c r="J36" s="60">
        <f>SUM(J34:J35)</f>
        <v>0</v>
      </c>
    </row>
    <row r="37" spans="1:14" customFormat="1" ht="15" x14ac:dyDescent="0.25">
      <c r="A37" s="70"/>
      <c r="B37" s="69"/>
      <c r="C37" s="69"/>
      <c r="D37" s="63"/>
      <c r="E37" s="63"/>
      <c r="F37" s="64"/>
      <c r="G37" s="64"/>
      <c r="H37" s="65"/>
      <c r="I37" s="66"/>
      <c r="J37" s="64"/>
    </row>
    <row r="38" spans="1:14" x14ac:dyDescent="0.25">
      <c r="A38" s="152" t="s">
        <v>0</v>
      </c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4" x14ac:dyDescent="0.25">
      <c r="A39" s="155" t="s">
        <v>74</v>
      </c>
      <c r="B39" s="156"/>
      <c r="C39" s="156"/>
      <c r="D39" s="156"/>
      <c r="E39" s="156"/>
      <c r="F39" s="156"/>
      <c r="G39" s="156"/>
      <c r="H39" s="156"/>
      <c r="I39" s="156"/>
      <c r="J39" s="157"/>
    </row>
    <row r="40" spans="1:14" ht="38.25" x14ac:dyDescent="0.25">
      <c r="A40" s="26" t="s">
        <v>1</v>
      </c>
      <c r="B40" s="2" t="s">
        <v>2</v>
      </c>
      <c r="C40" s="50" t="s">
        <v>3</v>
      </c>
      <c r="D40" s="26" t="s">
        <v>4</v>
      </c>
      <c r="E40" s="26" t="s">
        <v>5</v>
      </c>
      <c r="F40" s="26" t="s">
        <v>12</v>
      </c>
      <c r="G40" s="27" t="s">
        <v>6</v>
      </c>
      <c r="H40" s="26" t="s">
        <v>7</v>
      </c>
      <c r="I40" s="27" t="s">
        <v>8</v>
      </c>
      <c r="J40" s="27" t="s">
        <v>9</v>
      </c>
    </row>
    <row r="41" spans="1:14" ht="51" x14ac:dyDescent="0.25">
      <c r="A41" s="15" t="s">
        <v>21</v>
      </c>
      <c r="B41" s="16" t="s">
        <v>34</v>
      </c>
      <c r="C41" s="17" t="s">
        <v>19</v>
      </c>
      <c r="D41" s="18" t="s">
        <v>11</v>
      </c>
      <c r="E41" s="19">
        <v>2</v>
      </c>
      <c r="F41" s="20"/>
      <c r="G41" s="21">
        <f>E41*F41</f>
        <v>0</v>
      </c>
      <c r="H41" s="22">
        <v>0.23</v>
      </c>
      <c r="I41" s="23">
        <f>G41*H41</f>
        <v>0</v>
      </c>
      <c r="J41" s="24">
        <f>SUM(G41+I41)</f>
        <v>0</v>
      </c>
      <c r="N41" s="83"/>
    </row>
    <row r="42" spans="1:14" ht="51" x14ac:dyDescent="0.25">
      <c r="A42" s="15" t="s">
        <v>65</v>
      </c>
      <c r="B42" s="16" t="s">
        <v>47</v>
      </c>
      <c r="C42" s="17" t="s">
        <v>46</v>
      </c>
      <c r="D42" s="28" t="s">
        <v>11</v>
      </c>
      <c r="E42" s="62">
        <v>1</v>
      </c>
      <c r="F42" s="20"/>
      <c r="G42" s="21">
        <f>E42*F42</f>
        <v>0</v>
      </c>
      <c r="H42" s="22">
        <v>0.23</v>
      </c>
      <c r="I42" s="23">
        <f>G42*H42</f>
        <v>0</v>
      </c>
      <c r="J42" s="24">
        <f>SUM(G42+I42)</f>
        <v>0</v>
      </c>
    </row>
    <row r="43" spans="1:14" ht="51" x14ac:dyDescent="0.25">
      <c r="A43" s="15" t="s">
        <v>66</v>
      </c>
      <c r="B43" s="16" t="s">
        <v>57</v>
      </c>
      <c r="C43" s="17" t="s">
        <v>55</v>
      </c>
      <c r="D43" s="28" t="s">
        <v>56</v>
      </c>
      <c r="E43" s="62">
        <v>20</v>
      </c>
      <c r="F43" s="20"/>
      <c r="G43" s="21">
        <f>E43*F43</f>
        <v>0</v>
      </c>
      <c r="H43" s="22">
        <v>0.23</v>
      </c>
      <c r="I43" s="23">
        <f>G43*H43</f>
        <v>0</v>
      </c>
      <c r="J43" s="24">
        <f>SUM(G43+I43)</f>
        <v>0</v>
      </c>
    </row>
    <row r="44" spans="1:14" x14ac:dyDescent="0.25">
      <c r="A44" s="158" t="s">
        <v>10</v>
      </c>
      <c r="B44" s="159"/>
      <c r="C44" s="159"/>
      <c r="D44" s="159"/>
      <c r="E44" s="159"/>
      <c r="F44" s="160"/>
      <c r="G44" s="25">
        <f>SUM(G41:G43)</f>
        <v>0</v>
      </c>
      <c r="H44" s="25"/>
      <c r="I44" s="25">
        <f>SUM(I41:I43)</f>
        <v>0</v>
      </c>
      <c r="J44" s="25">
        <f>SUM(J41:J43)</f>
        <v>0</v>
      </c>
    </row>
    <row r="45" spans="1:14" x14ac:dyDescent="0.25">
      <c r="A45" s="68"/>
      <c r="B45" s="37"/>
      <c r="C45" s="37"/>
      <c r="D45" s="37"/>
      <c r="E45" s="37"/>
      <c r="F45" s="37"/>
      <c r="G45" s="31"/>
      <c r="H45" s="31"/>
      <c r="I45" s="31"/>
      <c r="J45" s="32"/>
    </row>
    <row r="46" spans="1:14" s="72" customFormat="1" ht="15" customHeight="1" x14ac:dyDescent="0.25">
      <c r="A46" s="172" t="s">
        <v>0</v>
      </c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14" s="72" customFormat="1" ht="12.75" x14ac:dyDescent="0.25">
      <c r="A47" s="173" t="s">
        <v>93</v>
      </c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4" s="72" customFormat="1" ht="38.25" x14ac:dyDescent="0.25">
      <c r="A48" s="6" t="s">
        <v>1</v>
      </c>
      <c r="B48" s="73" t="s">
        <v>2</v>
      </c>
      <c r="C48" s="6" t="s">
        <v>3</v>
      </c>
      <c r="D48" s="6" t="s">
        <v>4</v>
      </c>
      <c r="E48" s="6" t="s">
        <v>5</v>
      </c>
      <c r="F48" s="6" t="s">
        <v>12</v>
      </c>
      <c r="G48" s="7" t="s">
        <v>6</v>
      </c>
      <c r="H48" s="6" t="s">
        <v>7</v>
      </c>
      <c r="I48" s="7" t="s">
        <v>8</v>
      </c>
      <c r="J48" s="7" t="s">
        <v>9</v>
      </c>
    </row>
    <row r="49" spans="1:13" s="72" customFormat="1" ht="41.25" customHeight="1" x14ac:dyDescent="0.25">
      <c r="A49" s="78" t="s">
        <v>35</v>
      </c>
      <c r="B49" s="79" t="s">
        <v>88</v>
      </c>
      <c r="C49" s="80">
        <v>8019620250</v>
      </c>
      <c r="D49" s="81" t="s">
        <v>13</v>
      </c>
      <c r="E49" s="81">
        <v>4</v>
      </c>
      <c r="F49" s="82"/>
      <c r="G49" s="11">
        <f>F49*E49</f>
        <v>0</v>
      </c>
      <c r="H49" s="12">
        <v>0.23</v>
      </c>
      <c r="I49" s="13">
        <f>H49*G49</f>
        <v>0</v>
      </c>
      <c r="J49" s="11">
        <f>SUM(I49,G49)</f>
        <v>0</v>
      </c>
    </row>
    <row r="50" spans="1:13" s="72" customFormat="1" ht="12.75" x14ac:dyDescent="0.25">
      <c r="A50" s="154" t="s">
        <v>10</v>
      </c>
      <c r="B50" s="154"/>
      <c r="C50" s="154"/>
      <c r="D50" s="154"/>
      <c r="E50" s="154"/>
      <c r="F50" s="154"/>
      <c r="G50" s="77">
        <f>SUM(G49:G49)</f>
        <v>0</v>
      </c>
      <c r="H50" s="14"/>
      <c r="I50" s="14">
        <f>SUM(I49:I49)</f>
        <v>0</v>
      </c>
      <c r="J50" s="14">
        <f>SUM(J49:J49)</f>
        <v>0</v>
      </c>
    </row>
    <row r="51" spans="1:13" s="72" customFormat="1" ht="12.75" x14ac:dyDescent="0.25">
      <c r="A51" s="71"/>
      <c r="B51" s="35"/>
      <c r="C51" s="35"/>
      <c r="D51" s="35"/>
      <c r="E51" s="35"/>
      <c r="F51" s="35"/>
      <c r="G51" s="36"/>
      <c r="H51" s="36"/>
      <c r="I51" s="36"/>
      <c r="J51" s="36"/>
    </row>
    <row r="52" spans="1:13" customFormat="1" ht="15" customHeight="1" x14ac:dyDescent="0.25">
      <c r="A52" s="162" t="s">
        <v>0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3" customFormat="1" ht="15" x14ac:dyDescent="0.25">
      <c r="A53" s="163" t="s">
        <v>94</v>
      </c>
      <c r="B53" s="163"/>
      <c r="C53" s="163"/>
      <c r="D53" s="163"/>
      <c r="E53" s="163"/>
      <c r="F53" s="163"/>
      <c r="G53" s="163"/>
      <c r="H53" s="163"/>
      <c r="I53" s="163"/>
      <c r="J53" s="163"/>
    </row>
    <row r="54" spans="1:13" customFormat="1" ht="38.25" x14ac:dyDescent="0.25">
      <c r="A54" s="51" t="s">
        <v>1</v>
      </c>
      <c r="B54" s="1" t="s">
        <v>2</v>
      </c>
      <c r="C54" s="51" t="s">
        <v>3</v>
      </c>
      <c r="D54" s="51" t="s">
        <v>4</v>
      </c>
      <c r="E54" s="51" t="s">
        <v>5</v>
      </c>
      <c r="F54" s="51" t="s">
        <v>12</v>
      </c>
      <c r="G54" s="52" t="s">
        <v>6</v>
      </c>
      <c r="H54" s="51" t="s">
        <v>7</v>
      </c>
      <c r="I54" s="52" t="s">
        <v>8</v>
      </c>
      <c r="J54" s="52" t="s">
        <v>9</v>
      </c>
    </row>
    <row r="55" spans="1:13" customFormat="1" ht="51" x14ac:dyDescent="0.25">
      <c r="A55" s="53" t="s">
        <v>29</v>
      </c>
      <c r="B55" s="54" t="s">
        <v>38</v>
      </c>
      <c r="C55" s="55" t="s">
        <v>39</v>
      </c>
      <c r="D55" s="56" t="s">
        <v>13</v>
      </c>
      <c r="E55" s="56">
        <v>1</v>
      </c>
      <c r="F55" s="57"/>
      <c r="G55" s="57">
        <f>F55*E55</f>
        <v>0</v>
      </c>
      <c r="H55" s="58">
        <v>0.23</v>
      </c>
      <c r="I55" s="59">
        <f>H55*G55</f>
        <v>0</v>
      </c>
      <c r="J55" s="57">
        <f>SUM(I55,G55)</f>
        <v>0</v>
      </c>
      <c r="M55" s="84"/>
    </row>
    <row r="56" spans="1:13" customFormat="1" ht="54" customHeight="1" x14ac:dyDescent="0.25">
      <c r="A56" s="53" t="s">
        <v>77</v>
      </c>
      <c r="B56" s="54" t="s">
        <v>40</v>
      </c>
      <c r="C56" s="55" t="s">
        <v>41</v>
      </c>
      <c r="D56" s="56" t="s">
        <v>13</v>
      </c>
      <c r="E56" s="56">
        <v>1</v>
      </c>
      <c r="F56" s="57"/>
      <c r="G56" s="57">
        <f>F56*E56</f>
        <v>0</v>
      </c>
      <c r="H56" s="58">
        <v>0.23</v>
      </c>
      <c r="I56" s="59">
        <f>H56*G56</f>
        <v>0</v>
      </c>
      <c r="J56" s="57">
        <f>SUM(I56,G56)</f>
        <v>0</v>
      </c>
      <c r="M56" s="84"/>
    </row>
    <row r="57" spans="1:13" customFormat="1" ht="56.25" customHeight="1" x14ac:dyDescent="0.25">
      <c r="A57" s="53" t="s">
        <v>95</v>
      </c>
      <c r="B57" s="54" t="s">
        <v>50</v>
      </c>
      <c r="C57" s="55" t="s">
        <v>49</v>
      </c>
      <c r="D57" s="56" t="s">
        <v>13</v>
      </c>
      <c r="E57" s="56">
        <v>1</v>
      </c>
      <c r="F57" s="57"/>
      <c r="G57" s="57">
        <f>F57*E57</f>
        <v>0</v>
      </c>
      <c r="H57" s="58">
        <v>0.23</v>
      </c>
      <c r="I57" s="59">
        <f>H57*G57</f>
        <v>0</v>
      </c>
      <c r="J57" s="57">
        <f>SUM(I57,G57)</f>
        <v>0</v>
      </c>
      <c r="M57" s="84"/>
    </row>
    <row r="58" spans="1:13" ht="25.5" x14ac:dyDescent="0.25">
      <c r="A58" s="53" t="s">
        <v>96</v>
      </c>
      <c r="B58" s="16" t="s">
        <v>53</v>
      </c>
      <c r="C58" s="55" t="s">
        <v>52</v>
      </c>
      <c r="D58" s="28" t="s">
        <v>13</v>
      </c>
      <c r="E58" s="29">
        <v>2</v>
      </c>
      <c r="F58" s="30"/>
      <c r="G58" s="24">
        <f t="shared" ref="G58:G59" si="17">E58*F58</f>
        <v>0</v>
      </c>
      <c r="H58" s="22">
        <v>0.23</v>
      </c>
      <c r="I58" s="23">
        <f t="shared" ref="I58:I59" si="18">G58*H58</f>
        <v>0</v>
      </c>
      <c r="J58" s="24">
        <f t="shared" ref="J58:J59" si="19">SUM(G58+I58)</f>
        <v>0</v>
      </c>
    </row>
    <row r="59" spans="1:13" ht="25.5" x14ac:dyDescent="0.25">
      <c r="A59" s="53" t="s">
        <v>97</v>
      </c>
      <c r="B59" s="16" t="s">
        <v>54</v>
      </c>
      <c r="C59" s="55" t="s">
        <v>51</v>
      </c>
      <c r="D59" s="28" t="s">
        <v>13</v>
      </c>
      <c r="E59" s="29">
        <v>2</v>
      </c>
      <c r="F59" s="30"/>
      <c r="G59" s="24">
        <f t="shared" si="17"/>
        <v>0</v>
      </c>
      <c r="H59" s="22">
        <v>0.23</v>
      </c>
      <c r="I59" s="23">
        <f t="shared" si="18"/>
        <v>0</v>
      </c>
      <c r="J59" s="24">
        <f t="shared" si="19"/>
        <v>0</v>
      </c>
    </row>
    <row r="60" spans="1:13" customFormat="1" ht="15" x14ac:dyDescent="0.25">
      <c r="A60" s="161" t="s">
        <v>10</v>
      </c>
      <c r="B60" s="161"/>
      <c r="C60" s="161"/>
      <c r="D60" s="161"/>
      <c r="E60" s="161"/>
      <c r="F60" s="161"/>
      <c r="G60" s="60">
        <f>SUM(G55:G59)</f>
        <v>0</v>
      </c>
      <c r="H60" s="60"/>
      <c r="I60" s="60">
        <f>SUM(I55:I59)</f>
        <v>0</v>
      </c>
      <c r="J60" s="60">
        <f>SUM(J55:J59)</f>
        <v>0</v>
      </c>
    </row>
    <row r="61" spans="1:13" x14ac:dyDescent="0.25">
      <c r="A61" s="70"/>
      <c r="B61" s="35"/>
      <c r="C61" s="35"/>
      <c r="D61" s="35"/>
      <c r="E61" s="35"/>
      <c r="F61" s="35"/>
      <c r="G61" s="36"/>
      <c r="H61" s="36"/>
      <c r="I61" s="36"/>
      <c r="J61" s="36"/>
    </row>
    <row r="62" spans="1:13" s="72" customFormat="1" ht="12.75" x14ac:dyDescent="0.25">
      <c r="A62" s="172" t="s">
        <v>0</v>
      </c>
      <c r="B62" s="172"/>
      <c r="C62" s="172"/>
      <c r="D62" s="172"/>
      <c r="E62" s="172"/>
      <c r="F62" s="172"/>
      <c r="G62" s="172"/>
      <c r="H62" s="172"/>
      <c r="I62" s="172"/>
      <c r="J62" s="172"/>
    </row>
    <row r="63" spans="1:13" s="72" customFormat="1" ht="12.75" x14ac:dyDescent="0.25">
      <c r="A63" s="173" t="s">
        <v>98</v>
      </c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3" s="72" customFormat="1" ht="38.25" x14ac:dyDescent="0.25">
      <c r="A64" s="6" t="s">
        <v>1</v>
      </c>
      <c r="B64" s="73" t="s">
        <v>2</v>
      </c>
      <c r="C64" s="6" t="s">
        <v>3</v>
      </c>
      <c r="D64" s="6" t="s">
        <v>4</v>
      </c>
      <c r="E64" s="6" t="s">
        <v>5</v>
      </c>
      <c r="F64" s="6" t="s">
        <v>12</v>
      </c>
      <c r="G64" s="7" t="s">
        <v>6</v>
      </c>
      <c r="H64" s="6" t="s">
        <v>7</v>
      </c>
      <c r="I64" s="7" t="s">
        <v>8</v>
      </c>
      <c r="J64" s="7" t="s">
        <v>9</v>
      </c>
    </row>
    <row r="65" spans="1:10" s="72" customFormat="1" ht="25.5" x14ac:dyDescent="0.25">
      <c r="A65" s="8" t="s">
        <v>36</v>
      </c>
      <c r="B65" s="3" t="s">
        <v>76</v>
      </c>
      <c r="C65" s="9">
        <v>1703850100</v>
      </c>
      <c r="D65" s="10" t="s">
        <v>13</v>
      </c>
      <c r="E65" s="10">
        <v>2</v>
      </c>
      <c r="F65" s="11"/>
      <c r="G65" s="11">
        <f>F65*E65</f>
        <v>0</v>
      </c>
      <c r="H65" s="12">
        <v>0.23</v>
      </c>
      <c r="I65" s="13">
        <f>H65*G65</f>
        <v>0</v>
      </c>
      <c r="J65" s="11">
        <f>SUM(I65,G65)</f>
        <v>0</v>
      </c>
    </row>
    <row r="66" spans="1:10" s="72" customFormat="1" ht="38.25" x14ac:dyDescent="0.25">
      <c r="A66" s="8" t="s">
        <v>59</v>
      </c>
      <c r="B66" s="3" t="s">
        <v>75</v>
      </c>
      <c r="C66" s="9">
        <v>1197770500</v>
      </c>
      <c r="D66" s="10" t="s">
        <v>13</v>
      </c>
      <c r="E66" s="10">
        <v>2</v>
      </c>
      <c r="F66" s="11"/>
      <c r="G66" s="11">
        <f>F66*E66</f>
        <v>0</v>
      </c>
      <c r="H66" s="12">
        <v>0.23</v>
      </c>
      <c r="I66" s="13">
        <f>H66*G66</f>
        <v>0</v>
      </c>
      <c r="J66" s="11">
        <f>SUM(I66,G66)</f>
        <v>0</v>
      </c>
    </row>
    <row r="67" spans="1:10" s="72" customFormat="1" ht="12.75" x14ac:dyDescent="0.25">
      <c r="A67" s="154" t="s">
        <v>10</v>
      </c>
      <c r="B67" s="154"/>
      <c r="C67" s="154"/>
      <c r="D67" s="154"/>
      <c r="E67" s="154"/>
      <c r="F67" s="154"/>
      <c r="G67" s="14">
        <f>SUM(G65:G66)</f>
        <v>0</v>
      </c>
      <c r="H67" s="14"/>
      <c r="I67" s="14">
        <f>SUM(I65:I66)</f>
        <v>0</v>
      </c>
      <c r="J67" s="14">
        <f>SUM(J65:J66)</f>
        <v>0</v>
      </c>
    </row>
    <row r="68" spans="1:10" s="72" customFormat="1" ht="12.75" x14ac:dyDescent="0.25">
      <c r="A68" s="68"/>
      <c r="B68" s="35"/>
      <c r="C68" s="35"/>
      <c r="D68" s="35"/>
      <c r="E68" s="35"/>
      <c r="F68" s="35"/>
      <c r="G68" s="36"/>
      <c r="H68" s="36"/>
      <c r="I68" s="36"/>
      <c r="J68" s="36"/>
    </row>
    <row r="69" spans="1:10" s="72" customFormat="1" ht="15" customHeight="1" x14ac:dyDescent="0.25">
      <c r="A69" s="172" t="s">
        <v>0</v>
      </c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 s="72" customFormat="1" ht="12.75" x14ac:dyDescent="0.25">
      <c r="A70" s="173" t="s">
        <v>99</v>
      </c>
      <c r="B70" s="173"/>
      <c r="C70" s="173"/>
      <c r="D70" s="173"/>
      <c r="E70" s="173"/>
      <c r="F70" s="173"/>
      <c r="G70" s="173"/>
      <c r="H70" s="173"/>
      <c r="I70" s="173"/>
      <c r="J70" s="173"/>
    </row>
    <row r="71" spans="1:10" s="72" customFormat="1" ht="38.25" x14ac:dyDescent="0.25">
      <c r="A71" s="6" t="s">
        <v>1</v>
      </c>
      <c r="B71" s="73" t="s">
        <v>2</v>
      </c>
      <c r="C71" s="6" t="s">
        <v>3</v>
      </c>
      <c r="D71" s="6" t="s">
        <v>4</v>
      </c>
      <c r="E71" s="6" t="s">
        <v>5</v>
      </c>
      <c r="F71" s="6" t="s">
        <v>12</v>
      </c>
      <c r="G71" s="7" t="s">
        <v>6</v>
      </c>
      <c r="H71" s="6" t="s">
        <v>7</v>
      </c>
      <c r="I71" s="7" t="s">
        <v>8</v>
      </c>
      <c r="J71" s="7" t="s">
        <v>9</v>
      </c>
    </row>
    <row r="72" spans="1:10" s="72" customFormat="1" ht="12.75" x14ac:dyDescent="0.25">
      <c r="A72" s="8" t="s">
        <v>42</v>
      </c>
      <c r="B72" s="3" t="s">
        <v>78</v>
      </c>
      <c r="C72" s="9">
        <v>134963118</v>
      </c>
      <c r="D72" s="10" t="s">
        <v>13</v>
      </c>
      <c r="E72" s="10">
        <v>4</v>
      </c>
      <c r="F72" s="11"/>
      <c r="G72" s="11">
        <f>F72*E72</f>
        <v>0</v>
      </c>
      <c r="H72" s="12">
        <v>0.23</v>
      </c>
      <c r="I72" s="13">
        <f>H72*G72</f>
        <v>0</v>
      </c>
      <c r="J72" s="11">
        <f>SUM(I72,G72)</f>
        <v>0</v>
      </c>
    </row>
    <row r="73" spans="1:10" s="72" customFormat="1" ht="12.75" x14ac:dyDescent="0.25">
      <c r="A73" s="154" t="s">
        <v>10</v>
      </c>
      <c r="B73" s="154"/>
      <c r="C73" s="154"/>
      <c r="D73" s="154"/>
      <c r="E73" s="154"/>
      <c r="F73" s="154"/>
      <c r="G73" s="14">
        <f>SUM(G72)</f>
        <v>0</v>
      </c>
      <c r="H73" s="14"/>
      <c r="I73" s="14">
        <f>SUM(I72)</f>
        <v>0</v>
      </c>
      <c r="J73" s="14">
        <f>SUM(J72)</f>
        <v>0</v>
      </c>
    </row>
    <row r="74" spans="1:10" s="72" customFormat="1" ht="12.75" x14ac:dyDescent="0.25">
      <c r="A74" s="68"/>
      <c r="B74" s="35"/>
      <c r="C74" s="35"/>
      <c r="D74" s="35"/>
      <c r="E74" s="35"/>
      <c r="F74" s="35"/>
      <c r="G74" s="36"/>
      <c r="H74" s="36"/>
      <c r="I74" s="36"/>
      <c r="J74" s="36"/>
    </row>
    <row r="75" spans="1:10" s="72" customFormat="1" ht="15" customHeight="1" x14ac:dyDescent="0.25">
      <c r="A75" s="172" t="s">
        <v>0</v>
      </c>
      <c r="B75" s="172"/>
      <c r="C75" s="172"/>
      <c r="D75" s="172"/>
      <c r="E75" s="172"/>
      <c r="F75" s="172"/>
      <c r="G75" s="172"/>
      <c r="H75" s="172"/>
      <c r="I75" s="172"/>
      <c r="J75" s="172"/>
    </row>
    <row r="76" spans="1:10" s="72" customFormat="1" ht="12.75" x14ac:dyDescent="0.25">
      <c r="A76" s="173" t="s">
        <v>100</v>
      </c>
      <c r="B76" s="173"/>
      <c r="C76" s="173"/>
      <c r="D76" s="173"/>
      <c r="E76" s="173"/>
      <c r="F76" s="173"/>
      <c r="G76" s="173"/>
      <c r="H76" s="173"/>
      <c r="I76" s="173"/>
      <c r="J76" s="173"/>
    </row>
    <row r="77" spans="1:10" s="72" customFormat="1" ht="38.25" x14ac:dyDescent="0.25">
      <c r="A77" s="6" t="s">
        <v>1</v>
      </c>
      <c r="B77" s="73" t="s">
        <v>2</v>
      </c>
      <c r="C77" s="6" t="s">
        <v>3</v>
      </c>
      <c r="D77" s="6" t="s">
        <v>4</v>
      </c>
      <c r="E77" s="6" t="s">
        <v>5</v>
      </c>
      <c r="F77" s="6" t="s">
        <v>12</v>
      </c>
      <c r="G77" s="7" t="s">
        <v>6</v>
      </c>
      <c r="H77" s="6" t="s">
        <v>7</v>
      </c>
      <c r="I77" s="7" t="s">
        <v>8</v>
      </c>
      <c r="J77" s="7" t="s">
        <v>9</v>
      </c>
    </row>
    <row r="78" spans="1:10" s="72" customFormat="1" ht="25.5" x14ac:dyDescent="0.25">
      <c r="A78" s="8" t="s">
        <v>44</v>
      </c>
      <c r="B78" s="3" t="s">
        <v>79</v>
      </c>
      <c r="C78" s="74" t="s">
        <v>80</v>
      </c>
      <c r="D78" s="10" t="s">
        <v>13</v>
      </c>
      <c r="E78" s="10">
        <v>5</v>
      </c>
      <c r="F78" s="11"/>
      <c r="G78" s="11">
        <f>F78*E78</f>
        <v>0</v>
      </c>
      <c r="H78" s="12">
        <v>0.23</v>
      </c>
      <c r="I78" s="13">
        <f>H78*G78</f>
        <v>0</v>
      </c>
      <c r="J78" s="11">
        <f>SUM(I78,G78)</f>
        <v>0</v>
      </c>
    </row>
    <row r="79" spans="1:10" s="72" customFormat="1" ht="12.75" x14ac:dyDescent="0.25">
      <c r="A79" s="8" t="s">
        <v>60</v>
      </c>
      <c r="B79" s="3" t="s">
        <v>81</v>
      </c>
      <c r="C79" s="74" t="s">
        <v>82</v>
      </c>
      <c r="D79" s="10" t="s">
        <v>13</v>
      </c>
      <c r="E79" s="10">
        <v>5</v>
      </c>
      <c r="F79" s="11"/>
      <c r="G79" s="11">
        <f>F79*E79</f>
        <v>0</v>
      </c>
      <c r="H79" s="12">
        <v>0.23</v>
      </c>
      <c r="I79" s="13">
        <f>H79*G79</f>
        <v>0</v>
      </c>
      <c r="J79" s="11">
        <f>SUM(I79,G79)</f>
        <v>0</v>
      </c>
    </row>
    <row r="80" spans="1:10" s="72" customFormat="1" ht="12.75" x14ac:dyDescent="0.25">
      <c r="A80" s="154" t="s">
        <v>10</v>
      </c>
      <c r="B80" s="154"/>
      <c r="C80" s="154"/>
      <c r="D80" s="154"/>
      <c r="E80" s="154"/>
      <c r="F80" s="154"/>
      <c r="G80" s="14">
        <f>SUM(G78:G79)</f>
        <v>0</v>
      </c>
      <c r="H80" s="14"/>
      <c r="I80" s="14">
        <f>SUM(I78:I79)</f>
        <v>0</v>
      </c>
      <c r="J80" s="14">
        <f>SUM(J78:J79)</f>
        <v>0</v>
      </c>
    </row>
    <row r="81" spans="1:13" s="72" customFormat="1" ht="12.75" x14ac:dyDescent="0.25">
      <c r="A81" s="70"/>
    </row>
    <row r="82" spans="1:13" s="72" customFormat="1" ht="15" customHeight="1" x14ac:dyDescent="0.25">
      <c r="A82" s="172" t="s">
        <v>0</v>
      </c>
      <c r="B82" s="172"/>
      <c r="C82" s="172"/>
      <c r="D82" s="172"/>
      <c r="E82" s="172"/>
      <c r="F82" s="172"/>
      <c r="G82" s="172"/>
      <c r="H82" s="172"/>
      <c r="I82" s="172"/>
      <c r="J82" s="172"/>
    </row>
    <row r="83" spans="1:13" s="72" customFormat="1" ht="12.75" x14ac:dyDescent="0.25">
      <c r="A83" s="173" t="s">
        <v>101</v>
      </c>
      <c r="B83" s="173"/>
      <c r="C83" s="173"/>
      <c r="D83" s="173"/>
      <c r="E83" s="173"/>
      <c r="F83" s="173"/>
      <c r="G83" s="173"/>
      <c r="H83" s="173"/>
      <c r="I83" s="173"/>
      <c r="J83" s="173"/>
    </row>
    <row r="84" spans="1:13" s="72" customFormat="1" ht="38.25" x14ac:dyDescent="0.25">
      <c r="A84" s="6" t="s">
        <v>1</v>
      </c>
      <c r="B84" s="73" t="s">
        <v>2</v>
      </c>
      <c r="C84" s="6" t="s">
        <v>3</v>
      </c>
      <c r="D84" s="6" t="s">
        <v>4</v>
      </c>
      <c r="E84" s="6" t="s">
        <v>5</v>
      </c>
      <c r="F84" s="6" t="s">
        <v>12</v>
      </c>
      <c r="G84" s="7" t="s">
        <v>6</v>
      </c>
      <c r="H84" s="6" t="s">
        <v>7</v>
      </c>
      <c r="I84" s="7" t="s">
        <v>8</v>
      </c>
      <c r="J84" s="7" t="s">
        <v>9</v>
      </c>
    </row>
    <row r="85" spans="1:13" s="72" customFormat="1" ht="105" customHeight="1" x14ac:dyDescent="0.25">
      <c r="A85" s="8" t="s">
        <v>45</v>
      </c>
      <c r="B85" s="75" t="s">
        <v>83</v>
      </c>
      <c r="C85" s="76" t="s">
        <v>84</v>
      </c>
      <c r="D85" s="10" t="s">
        <v>13</v>
      </c>
      <c r="E85" s="10">
        <v>1</v>
      </c>
      <c r="F85" s="11"/>
      <c r="G85" s="11">
        <f>F85*E85</f>
        <v>0</v>
      </c>
      <c r="H85" s="12">
        <v>0.23</v>
      </c>
      <c r="I85" s="13">
        <f>H85*G85</f>
        <v>0</v>
      </c>
      <c r="J85" s="11">
        <f>SUM(I85,G85)</f>
        <v>0</v>
      </c>
      <c r="M85" s="85"/>
    </row>
    <row r="86" spans="1:13" s="72" customFormat="1" ht="12.75" x14ac:dyDescent="0.25">
      <c r="A86" s="154" t="s">
        <v>10</v>
      </c>
      <c r="B86" s="154"/>
      <c r="C86" s="154"/>
      <c r="D86" s="154"/>
      <c r="E86" s="154"/>
      <c r="F86" s="154"/>
      <c r="G86" s="14">
        <f>SUM(G85:G85)</f>
        <v>0</v>
      </c>
      <c r="H86" s="14"/>
      <c r="I86" s="14">
        <f>SUM(I85:I85)</f>
        <v>0</v>
      </c>
      <c r="J86" s="14">
        <f>SUM(J85:J85)</f>
        <v>0</v>
      </c>
      <c r="M86" s="85"/>
    </row>
    <row r="87" spans="1:13" s="72" customFormat="1" ht="12.75" x14ac:dyDescent="0.25">
      <c r="A87" s="68"/>
      <c r="B87" s="35"/>
      <c r="C87" s="35"/>
      <c r="D87" s="35"/>
      <c r="E87" s="35"/>
      <c r="F87" s="35"/>
      <c r="G87" s="36"/>
      <c r="H87" s="36"/>
      <c r="I87" s="36"/>
      <c r="J87" s="36"/>
      <c r="M87" s="85"/>
    </row>
    <row r="88" spans="1:13" s="72" customFormat="1" ht="15" customHeight="1" x14ac:dyDescent="0.25">
      <c r="A88" s="172" t="s">
        <v>0</v>
      </c>
      <c r="B88" s="172"/>
      <c r="C88" s="172"/>
      <c r="D88" s="172"/>
      <c r="E88" s="172"/>
      <c r="F88" s="172"/>
      <c r="G88" s="172"/>
      <c r="H88" s="172"/>
      <c r="I88" s="172"/>
      <c r="J88" s="172"/>
    </row>
    <row r="89" spans="1:13" s="72" customFormat="1" ht="12.75" x14ac:dyDescent="0.25">
      <c r="A89" s="173" t="s">
        <v>102</v>
      </c>
      <c r="B89" s="173"/>
      <c r="C89" s="173"/>
      <c r="D89" s="173"/>
      <c r="E89" s="173"/>
      <c r="F89" s="173"/>
      <c r="G89" s="173"/>
      <c r="H89" s="173"/>
      <c r="I89" s="173"/>
      <c r="J89" s="173"/>
    </row>
    <row r="90" spans="1:13" s="72" customFormat="1" ht="38.25" x14ac:dyDescent="0.25">
      <c r="A90" s="6" t="s">
        <v>1</v>
      </c>
      <c r="B90" s="73" t="s">
        <v>2</v>
      </c>
      <c r="C90" s="6" t="s">
        <v>3</v>
      </c>
      <c r="D90" s="6" t="s">
        <v>4</v>
      </c>
      <c r="E90" s="6" t="s">
        <v>5</v>
      </c>
      <c r="F90" s="6" t="s">
        <v>12</v>
      </c>
      <c r="G90" s="7" t="s">
        <v>6</v>
      </c>
      <c r="H90" s="6" t="s">
        <v>7</v>
      </c>
      <c r="I90" s="7" t="s">
        <v>8</v>
      </c>
      <c r="J90" s="7" t="s">
        <v>9</v>
      </c>
    </row>
    <row r="91" spans="1:13" s="72" customFormat="1" ht="16.5" customHeight="1" x14ac:dyDescent="0.25">
      <c r="A91" s="8" t="s">
        <v>90</v>
      </c>
      <c r="B91" s="3" t="s">
        <v>85</v>
      </c>
      <c r="C91" s="76">
        <v>627160113</v>
      </c>
      <c r="D91" s="10" t="s">
        <v>13</v>
      </c>
      <c r="E91" s="10">
        <v>1</v>
      </c>
      <c r="F91" s="11"/>
      <c r="G91" s="11">
        <f>F91*E91</f>
        <v>0</v>
      </c>
      <c r="H91" s="12">
        <v>0.23</v>
      </c>
      <c r="I91" s="13">
        <f>H91*G91</f>
        <v>0</v>
      </c>
      <c r="J91" s="11">
        <f>SUM(I91,G91)</f>
        <v>0</v>
      </c>
    </row>
    <row r="92" spans="1:13" s="72" customFormat="1" ht="16.5" customHeight="1" x14ac:dyDescent="0.25">
      <c r="A92" s="8" t="s">
        <v>103</v>
      </c>
      <c r="B92" s="3" t="s">
        <v>86</v>
      </c>
      <c r="C92" s="76">
        <v>834570118</v>
      </c>
      <c r="D92" s="10" t="s">
        <v>13</v>
      </c>
      <c r="E92" s="10">
        <v>1</v>
      </c>
      <c r="F92" s="11"/>
      <c r="G92" s="11">
        <f>F92*E92</f>
        <v>0</v>
      </c>
      <c r="H92" s="12">
        <v>0.23</v>
      </c>
      <c r="I92" s="13">
        <f>H92*G92</f>
        <v>0</v>
      </c>
      <c r="J92" s="11">
        <f>SUM(I92,G92)</f>
        <v>0</v>
      </c>
    </row>
    <row r="93" spans="1:13" s="72" customFormat="1" ht="16.5" customHeight="1" x14ac:dyDescent="0.25">
      <c r="A93" s="8" t="s">
        <v>104</v>
      </c>
      <c r="B93" s="3" t="s">
        <v>87</v>
      </c>
      <c r="C93" s="76">
        <v>815962770</v>
      </c>
      <c r="D93" s="10" t="s">
        <v>13</v>
      </c>
      <c r="E93" s="10">
        <v>1</v>
      </c>
      <c r="F93" s="11"/>
      <c r="G93" s="11">
        <f>F93*E93</f>
        <v>0</v>
      </c>
      <c r="H93" s="12">
        <v>0.23</v>
      </c>
      <c r="I93" s="13">
        <f>H93*G93</f>
        <v>0</v>
      </c>
      <c r="J93" s="11">
        <f>SUM(I93,G93)</f>
        <v>0</v>
      </c>
    </row>
    <row r="94" spans="1:13" s="72" customFormat="1" ht="12.75" x14ac:dyDescent="0.25">
      <c r="A94" s="154" t="s">
        <v>10</v>
      </c>
      <c r="B94" s="154"/>
      <c r="C94" s="154"/>
      <c r="D94" s="154"/>
      <c r="E94" s="154"/>
      <c r="F94" s="154"/>
      <c r="G94" s="14">
        <f>SUM(G91:G93)</f>
        <v>0</v>
      </c>
      <c r="H94" s="14"/>
      <c r="I94" s="14">
        <f>SUM(I91:I93)</f>
        <v>0</v>
      </c>
      <c r="J94" s="14">
        <f>SUM(J91:J93)</f>
        <v>0</v>
      </c>
    </row>
    <row r="95" spans="1:13" s="72" customFormat="1" ht="12.75" x14ac:dyDescent="0.25">
      <c r="A95" s="68"/>
      <c r="B95" s="35"/>
      <c r="C95" s="35"/>
      <c r="D95" s="35"/>
      <c r="E95" s="35"/>
      <c r="F95" s="35"/>
      <c r="G95" s="36"/>
      <c r="H95" s="36"/>
      <c r="I95" s="36"/>
      <c r="J95" s="36"/>
    </row>
    <row r="96" spans="1:13" s="72" customFormat="1" ht="15" customHeight="1" x14ac:dyDescent="0.25">
      <c r="A96" s="172" t="s">
        <v>0</v>
      </c>
      <c r="B96" s="172"/>
      <c r="C96" s="172"/>
      <c r="D96" s="172"/>
      <c r="E96" s="172"/>
      <c r="F96" s="172"/>
      <c r="G96" s="172"/>
      <c r="H96" s="172"/>
      <c r="I96" s="172"/>
      <c r="J96" s="172"/>
    </row>
    <row r="97" spans="1:12" s="72" customFormat="1" ht="12.75" x14ac:dyDescent="0.25">
      <c r="A97" s="173" t="s">
        <v>91</v>
      </c>
      <c r="B97" s="173"/>
      <c r="C97" s="173"/>
      <c r="D97" s="173"/>
      <c r="E97" s="173"/>
      <c r="F97" s="173"/>
      <c r="G97" s="173"/>
      <c r="H97" s="173"/>
      <c r="I97" s="173"/>
      <c r="J97" s="173"/>
    </row>
    <row r="98" spans="1:12" s="72" customFormat="1" ht="38.25" x14ac:dyDescent="0.25">
      <c r="A98" s="6" t="s">
        <v>1</v>
      </c>
      <c r="B98" s="73" t="s">
        <v>2</v>
      </c>
      <c r="C98" s="6" t="s">
        <v>3</v>
      </c>
      <c r="D98" s="6" t="s">
        <v>4</v>
      </c>
      <c r="E98" s="6" t="s">
        <v>5</v>
      </c>
      <c r="F98" s="6" t="s">
        <v>12</v>
      </c>
      <c r="G98" s="7" t="s">
        <v>6</v>
      </c>
      <c r="H98" s="6" t="s">
        <v>7</v>
      </c>
      <c r="I98" s="7" t="s">
        <v>8</v>
      </c>
      <c r="J98" s="7" t="s">
        <v>9</v>
      </c>
    </row>
    <row r="99" spans="1:12" s="72" customFormat="1" ht="16.5" customHeight="1" x14ac:dyDescent="0.25">
      <c r="A99" s="8" t="s">
        <v>92</v>
      </c>
      <c r="B99" s="3" t="s">
        <v>89</v>
      </c>
      <c r="C99" s="9">
        <v>1060441000</v>
      </c>
      <c r="D99" s="10" t="s">
        <v>13</v>
      </c>
      <c r="E99" s="10">
        <v>1</v>
      </c>
      <c r="F99" s="11"/>
      <c r="G99" s="11">
        <f>F99*E99</f>
        <v>0</v>
      </c>
      <c r="H99" s="12">
        <v>0.23</v>
      </c>
      <c r="I99" s="13">
        <f>H99*G99</f>
        <v>0</v>
      </c>
      <c r="J99" s="11">
        <f>SUM(I99,G99)</f>
        <v>0</v>
      </c>
    </row>
    <row r="100" spans="1:12" s="72" customFormat="1" ht="12.75" x14ac:dyDescent="0.25">
      <c r="A100" s="154" t="s">
        <v>10</v>
      </c>
      <c r="B100" s="154"/>
      <c r="C100" s="154"/>
      <c r="D100" s="154"/>
      <c r="E100" s="154"/>
      <c r="F100" s="154"/>
      <c r="G100" s="14">
        <f>SUM(G98:G99)</f>
        <v>0</v>
      </c>
      <c r="H100" s="14"/>
      <c r="I100" s="14">
        <f>SUM(I98:I99)</f>
        <v>0</v>
      </c>
      <c r="J100" s="14">
        <f>SUM(J98:J99)</f>
        <v>0</v>
      </c>
    </row>
    <row r="101" spans="1:12" s="72" customFormat="1" ht="12.75" x14ac:dyDescent="0.25">
      <c r="A101" s="71"/>
      <c r="B101" s="35"/>
      <c r="C101" s="35"/>
      <c r="D101" s="35"/>
      <c r="E101" s="35"/>
      <c r="F101" s="35"/>
      <c r="G101" s="36"/>
      <c r="H101" s="36"/>
      <c r="I101" s="36"/>
      <c r="J101" s="36"/>
    </row>
    <row r="102" spans="1:12" s="72" customFormat="1" ht="12.75" customHeight="1" x14ac:dyDescent="0.25">
      <c r="A102" s="148" t="s">
        <v>0</v>
      </c>
      <c r="B102" s="149"/>
      <c r="C102" s="149"/>
      <c r="D102" s="149"/>
      <c r="E102" s="149"/>
      <c r="F102" s="149"/>
      <c r="G102" s="149"/>
      <c r="H102" s="149"/>
      <c r="I102" s="149"/>
      <c r="J102" s="150"/>
      <c r="K102" s="147"/>
      <c r="L102" s="147"/>
    </row>
    <row r="103" spans="1:12" s="72" customFormat="1" ht="12.75" x14ac:dyDescent="0.25">
      <c r="A103" s="110" t="s">
        <v>106</v>
      </c>
      <c r="B103" s="108"/>
      <c r="C103" s="108"/>
      <c r="D103" s="108"/>
      <c r="E103" s="108"/>
      <c r="F103" s="108"/>
      <c r="G103" s="109"/>
      <c r="H103" s="109"/>
      <c r="I103" s="109"/>
      <c r="J103" s="109"/>
      <c r="K103" s="147"/>
      <c r="L103" s="147"/>
    </row>
    <row r="104" spans="1:12" s="72" customFormat="1" ht="38.25" x14ac:dyDescent="0.25">
      <c r="A104" s="6" t="s">
        <v>1</v>
      </c>
      <c r="B104" s="73" t="s">
        <v>2</v>
      </c>
      <c r="C104" s="6" t="s">
        <v>3</v>
      </c>
      <c r="D104" s="6" t="s">
        <v>4</v>
      </c>
      <c r="E104" s="6" t="s">
        <v>5</v>
      </c>
      <c r="F104" s="6" t="s">
        <v>12</v>
      </c>
      <c r="G104" s="7" t="s">
        <v>6</v>
      </c>
      <c r="H104" s="6" t="s">
        <v>7</v>
      </c>
      <c r="I104" s="7" t="s">
        <v>8</v>
      </c>
      <c r="J104" s="7" t="s">
        <v>9</v>
      </c>
      <c r="K104" s="147"/>
      <c r="L104" s="147"/>
    </row>
    <row r="105" spans="1:12" s="72" customFormat="1" ht="38.25" x14ac:dyDescent="0.25">
      <c r="A105" s="128" t="s">
        <v>107</v>
      </c>
      <c r="B105" s="129" t="s">
        <v>105</v>
      </c>
      <c r="C105" s="9">
        <v>743894164</v>
      </c>
      <c r="D105" s="130" t="s">
        <v>13</v>
      </c>
      <c r="E105" s="130">
        <v>5</v>
      </c>
      <c r="F105" s="130"/>
      <c r="G105" s="138">
        <f>E105*F105</f>
        <v>0</v>
      </c>
      <c r="H105" s="138">
        <v>0.23</v>
      </c>
      <c r="I105" s="138">
        <f>G105*H105</f>
        <v>0</v>
      </c>
      <c r="J105" s="138">
        <f>G105+I105</f>
        <v>0</v>
      </c>
      <c r="K105" s="147"/>
      <c r="L105" s="147"/>
    </row>
    <row r="106" spans="1:12" s="72" customFormat="1" ht="25.5" x14ac:dyDescent="0.25">
      <c r="A106" s="128" t="s">
        <v>108</v>
      </c>
      <c r="B106" s="129" t="s">
        <v>111</v>
      </c>
      <c r="C106" s="9">
        <v>877050116</v>
      </c>
      <c r="D106" s="130" t="s">
        <v>13</v>
      </c>
      <c r="E106" s="130">
        <v>4</v>
      </c>
      <c r="F106" s="130"/>
      <c r="G106" s="138">
        <f>E106*F106</f>
        <v>0</v>
      </c>
      <c r="H106" s="138">
        <v>0.23</v>
      </c>
      <c r="I106" s="138">
        <f>G106*H106</f>
        <v>0</v>
      </c>
      <c r="J106" s="138">
        <f>G106+I106</f>
        <v>0</v>
      </c>
      <c r="K106" s="147"/>
      <c r="L106" s="147"/>
    </row>
    <row r="107" spans="1:12" s="72" customFormat="1" ht="12.75" x14ac:dyDescent="0.25">
      <c r="A107" s="174" t="s">
        <v>10</v>
      </c>
      <c r="B107" s="174"/>
      <c r="C107" s="174"/>
      <c r="D107" s="174"/>
      <c r="E107" s="174"/>
      <c r="F107" s="174"/>
      <c r="G107" s="131">
        <f>SUM(G105:G106)</f>
        <v>0</v>
      </c>
      <c r="H107" s="131"/>
      <c r="I107" s="131">
        <f>SUM(I105:I106)</f>
        <v>0</v>
      </c>
      <c r="J107" s="131">
        <f>SUM(J105:J106)</f>
        <v>0</v>
      </c>
      <c r="K107" s="147"/>
      <c r="L107" s="147"/>
    </row>
    <row r="108" spans="1:12" s="72" customFormat="1" ht="12.75" x14ac:dyDescent="0.25">
      <c r="A108" s="132"/>
      <c r="B108" s="133"/>
      <c r="C108" s="133"/>
      <c r="D108" s="133"/>
      <c r="E108" s="133"/>
      <c r="F108" s="133"/>
      <c r="G108" s="134"/>
      <c r="H108" s="134"/>
      <c r="I108" s="134"/>
      <c r="J108" s="134"/>
      <c r="K108" s="147"/>
      <c r="L108" s="147"/>
    </row>
    <row r="109" spans="1:12" s="72" customFormat="1" ht="12.75" x14ac:dyDescent="0.25">
      <c r="A109" s="148" t="s">
        <v>0</v>
      </c>
      <c r="B109" s="149"/>
      <c r="C109" s="149"/>
      <c r="D109" s="149"/>
      <c r="E109" s="149"/>
      <c r="F109" s="149"/>
      <c r="G109" s="149"/>
      <c r="H109" s="149"/>
      <c r="I109" s="149"/>
      <c r="J109" s="150"/>
      <c r="K109" s="147"/>
      <c r="L109" s="147"/>
    </row>
    <row r="110" spans="1:12" s="72" customFormat="1" ht="12.75" x14ac:dyDescent="0.25">
      <c r="A110" s="135" t="s">
        <v>109</v>
      </c>
      <c r="B110" s="136"/>
      <c r="C110" s="136"/>
      <c r="D110" s="136"/>
      <c r="E110" s="136"/>
      <c r="F110" s="136"/>
      <c r="G110" s="137"/>
      <c r="H110" s="137"/>
      <c r="I110" s="137"/>
      <c r="J110" s="137"/>
      <c r="K110" s="147"/>
      <c r="L110" s="147"/>
    </row>
    <row r="111" spans="1:12" s="72" customFormat="1" ht="38.25" x14ac:dyDescent="0.25">
      <c r="A111" s="6" t="s">
        <v>1</v>
      </c>
      <c r="B111" s="73" t="s">
        <v>2</v>
      </c>
      <c r="C111" s="6" t="s">
        <v>3</v>
      </c>
      <c r="D111" s="6" t="s">
        <v>4</v>
      </c>
      <c r="E111" s="6" t="s">
        <v>5</v>
      </c>
      <c r="F111" s="6" t="s">
        <v>12</v>
      </c>
      <c r="G111" s="7" t="s">
        <v>6</v>
      </c>
      <c r="H111" s="6" t="s">
        <v>7</v>
      </c>
      <c r="I111" s="7" t="s">
        <v>8</v>
      </c>
      <c r="J111" s="7" t="s">
        <v>9</v>
      </c>
      <c r="K111" s="147"/>
      <c r="L111" s="147"/>
    </row>
    <row r="112" spans="1:12" s="72" customFormat="1" ht="25.5" x14ac:dyDescent="0.25">
      <c r="A112" s="128" t="s">
        <v>141</v>
      </c>
      <c r="B112" s="129" t="s">
        <v>110</v>
      </c>
      <c r="C112" s="9">
        <v>658310116</v>
      </c>
      <c r="D112" s="10" t="s">
        <v>13</v>
      </c>
      <c r="E112" s="130">
        <v>4</v>
      </c>
      <c r="F112" s="130"/>
      <c r="G112" s="138">
        <f>E112*F112</f>
        <v>0</v>
      </c>
      <c r="H112" s="138">
        <v>0.23</v>
      </c>
      <c r="I112" s="138">
        <f>G112*H112</f>
        <v>0</v>
      </c>
      <c r="J112" s="138">
        <f>G112+I112</f>
        <v>0</v>
      </c>
      <c r="K112" s="147"/>
      <c r="L112" s="147"/>
    </row>
    <row r="113" spans="1:12" s="72" customFormat="1" ht="12.75" x14ac:dyDescent="0.25">
      <c r="A113" s="174" t="s">
        <v>10</v>
      </c>
      <c r="B113" s="174"/>
      <c r="C113" s="174"/>
      <c r="D113" s="174"/>
      <c r="E113" s="174"/>
      <c r="F113" s="174"/>
      <c r="G113" s="131">
        <f>SUM(G112:G112)</f>
        <v>0</v>
      </c>
      <c r="H113" s="131"/>
      <c r="I113" s="131">
        <f>SUM(I112:I112)</f>
        <v>0</v>
      </c>
      <c r="J113" s="131">
        <f>SUM(J112:J112)</f>
        <v>0</v>
      </c>
      <c r="K113" s="147"/>
      <c r="L113" s="147"/>
    </row>
    <row r="114" spans="1:12" s="72" customFormat="1" ht="12.75" x14ac:dyDescent="0.25">
      <c r="A114" s="132"/>
      <c r="B114" s="133"/>
      <c r="C114" s="133"/>
      <c r="D114" s="133"/>
      <c r="E114" s="133"/>
      <c r="F114" s="133"/>
      <c r="G114" s="134"/>
      <c r="H114" s="134"/>
      <c r="I114" s="134"/>
      <c r="J114" s="134"/>
    </row>
    <row r="115" spans="1:12" s="72" customFormat="1" ht="12.75" x14ac:dyDescent="0.25">
      <c r="A115" s="148" t="s">
        <v>0</v>
      </c>
      <c r="B115" s="149"/>
      <c r="C115" s="149"/>
      <c r="D115" s="149"/>
      <c r="E115" s="149"/>
      <c r="F115" s="149"/>
      <c r="G115" s="149"/>
      <c r="H115" s="149"/>
      <c r="I115" s="149"/>
      <c r="J115" s="150"/>
    </row>
    <row r="116" spans="1:12" s="72" customFormat="1" ht="12.75" x14ac:dyDescent="0.25">
      <c r="A116" s="111" t="s">
        <v>150</v>
      </c>
      <c r="B116" s="112"/>
      <c r="C116" s="112"/>
      <c r="D116" s="112"/>
      <c r="E116" s="112"/>
      <c r="F116" s="112"/>
      <c r="G116" s="112"/>
      <c r="H116" s="112"/>
      <c r="I116" s="112"/>
      <c r="J116" s="113"/>
    </row>
    <row r="117" spans="1:12" s="72" customFormat="1" ht="38.25" x14ac:dyDescent="0.25">
      <c r="A117" s="86" t="s">
        <v>1</v>
      </c>
      <c r="B117" s="87" t="s">
        <v>2</v>
      </c>
      <c r="C117" s="88" t="s">
        <v>3</v>
      </c>
      <c r="D117" s="86" t="s">
        <v>4</v>
      </c>
      <c r="E117" s="86" t="s">
        <v>5</v>
      </c>
      <c r="F117" s="86" t="s">
        <v>12</v>
      </c>
      <c r="G117" s="89" t="s">
        <v>6</v>
      </c>
      <c r="H117" s="86" t="s">
        <v>7</v>
      </c>
      <c r="I117" s="89" t="s">
        <v>8</v>
      </c>
      <c r="J117" s="89" t="s">
        <v>9</v>
      </c>
    </row>
    <row r="118" spans="1:12" s="72" customFormat="1" ht="12.75" x14ac:dyDescent="0.2">
      <c r="A118" s="90" t="s">
        <v>142</v>
      </c>
      <c r="B118" s="91" t="s">
        <v>112</v>
      </c>
      <c r="C118" s="92">
        <v>112657501</v>
      </c>
      <c r="D118" s="93" t="s">
        <v>13</v>
      </c>
      <c r="E118" s="93">
        <v>1</v>
      </c>
      <c r="F118" s="94"/>
      <c r="G118" s="95">
        <f t="shared" ref="G118:G129" si="20">E118*F118</f>
        <v>0</v>
      </c>
      <c r="H118" s="96">
        <v>0.23</v>
      </c>
      <c r="I118" s="97">
        <f t="shared" ref="I118:I129" si="21">G118*H118</f>
        <v>0</v>
      </c>
      <c r="J118" s="95">
        <f t="shared" ref="J118:J124" si="22">SUM(G118+I118)</f>
        <v>0</v>
      </c>
    </row>
    <row r="119" spans="1:12" x14ac:dyDescent="0.2">
      <c r="A119" s="90" t="s">
        <v>143</v>
      </c>
      <c r="B119" s="98" t="s">
        <v>113</v>
      </c>
      <c r="C119" s="99">
        <v>116583101</v>
      </c>
      <c r="D119" s="93" t="s">
        <v>13</v>
      </c>
      <c r="E119" s="93">
        <v>3</v>
      </c>
      <c r="F119" s="94"/>
      <c r="G119" s="95">
        <f t="shared" si="20"/>
        <v>0</v>
      </c>
      <c r="H119" s="96">
        <v>0.23</v>
      </c>
      <c r="I119" s="97">
        <f t="shared" si="21"/>
        <v>0</v>
      </c>
      <c r="J119" s="95">
        <f t="shared" si="22"/>
        <v>0</v>
      </c>
    </row>
    <row r="120" spans="1:12" x14ac:dyDescent="0.2">
      <c r="A120" s="90" t="s">
        <v>144</v>
      </c>
      <c r="B120" s="91" t="s">
        <v>114</v>
      </c>
      <c r="C120" s="92">
        <v>111397200</v>
      </c>
      <c r="D120" s="93" t="s">
        <v>13</v>
      </c>
      <c r="E120" s="93">
        <v>1</v>
      </c>
      <c r="F120" s="94"/>
      <c r="G120" s="95">
        <f t="shared" si="20"/>
        <v>0</v>
      </c>
      <c r="H120" s="96">
        <v>0.23</v>
      </c>
      <c r="I120" s="97">
        <f t="shared" si="21"/>
        <v>0</v>
      </c>
      <c r="J120" s="95">
        <f t="shared" si="22"/>
        <v>0</v>
      </c>
    </row>
    <row r="121" spans="1:12" x14ac:dyDescent="0.2">
      <c r="A121" s="90" t="s">
        <v>145</v>
      </c>
      <c r="B121" s="91" t="s">
        <v>115</v>
      </c>
      <c r="C121" s="92">
        <v>111024800</v>
      </c>
      <c r="D121" s="93" t="s">
        <v>56</v>
      </c>
      <c r="E121" s="93">
        <v>3</v>
      </c>
      <c r="F121" s="94"/>
      <c r="G121" s="95">
        <f t="shared" si="20"/>
        <v>0</v>
      </c>
      <c r="H121" s="96">
        <v>0.23</v>
      </c>
      <c r="I121" s="97">
        <f t="shared" si="21"/>
        <v>0</v>
      </c>
      <c r="J121" s="95">
        <f t="shared" si="22"/>
        <v>0</v>
      </c>
    </row>
    <row r="122" spans="1:12" x14ac:dyDescent="0.2">
      <c r="A122" s="90" t="s">
        <v>146</v>
      </c>
      <c r="B122" s="91" t="s">
        <v>116</v>
      </c>
      <c r="C122" s="92">
        <v>115750013</v>
      </c>
      <c r="D122" s="93" t="s">
        <v>13</v>
      </c>
      <c r="E122" s="93">
        <v>3</v>
      </c>
      <c r="F122" s="94"/>
      <c r="G122" s="95">
        <f t="shared" si="20"/>
        <v>0</v>
      </c>
      <c r="H122" s="96">
        <v>0.23</v>
      </c>
      <c r="I122" s="97">
        <f t="shared" si="21"/>
        <v>0</v>
      </c>
      <c r="J122" s="95">
        <f t="shared" si="22"/>
        <v>0</v>
      </c>
    </row>
    <row r="123" spans="1:12" x14ac:dyDescent="0.2">
      <c r="A123" s="90" t="s">
        <v>151</v>
      </c>
      <c r="B123" s="91" t="s">
        <v>117</v>
      </c>
      <c r="C123" s="92">
        <v>115746000</v>
      </c>
      <c r="D123" s="93" t="s">
        <v>13</v>
      </c>
      <c r="E123" s="93">
        <v>1</v>
      </c>
      <c r="F123" s="94"/>
      <c r="G123" s="95">
        <f t="shared" si="20"/>
        <v>0</v>
      </c>
      <c r="H123" s="96">
        <v>0.23</v>
      </c>
      <c r="I123" s="97">
        <f t="shared" si="21"/>
        <v>0</v>
      </c>
      <c r="J123" s="95">
        <f t="shared" si="22"/>
        <v>0</v>
      </c>
    </row>
    <row r="124" spans="1:12" x14ac:dyDescent="0.2">
      <c r="A124" s="90" t="s">
        <v>152</v>
      </c>
      <c r="B124" s="91" t="s">
        <v>118</v>
      </c>
      <c r="C124" s="92">
        <v>118105602</v>
      </c>
      <c r="D124" s="93" t="s">
        <v>13</v>
      </c>
      <c r="E124" s="93">
        <v>1</v>
      </c>
      <c r="F124" s="94"/>
      <c r="G124" s="95">
        <f t="shared" si="20"/>
        <v>0</v>
      </c>
      <c r="H124" s="96">
        <v>0.23</v>
      </c>
      <c r="I124" s="97">
        <f t="shared" si="21"/>
        <v>0</v>
      </c>
      <c r="J124" s="95">
        <f t="shared" si="22"/>
        <v>0</v>
      </c>
    </row>
    <row r="125" spans="1:12" x14ac:dyDescent="0.2">
      <c r="A125" s="90" t="s">
        <v>153</v>
      </c>
      <c r="B125" s="91" t="s">
        <v>119</v>
      </c>
      <c r="C125" s="92">
        <v>118105307</v>
      </c>
      <c r="D125" s="93" t="s">
        <v>13</v>
      </c>
      <c r="E125" s="93">
        <v>1</v>
      </c>
      <c r="F125" s="94"/>
      <c r="G125" s="95">
        <f t="shared" si="20"/>
        <v>0</v>
      </c>
      <c r="H125" s="96">
        <v>0.23</v>
      </c>
      <c r="I125" s="97">
        <f t="shared" si="21"/>
        <v>0</v>
      </c>
      <c r="J125" s="95">
        <f>SUM(G125*I125)</f>
        <v>0</v>
      </c>
    </row>
    <row r="126" spans="1:12" x14ac:dyDescent="0.2">
      <c r="A126" s="90" t="s">
        <v>154</v>
      </c>
      <c r="B126" s="91" t="s">
        <v>120</v>
      </c>
      <c r="C126" s="92">
        <v>117381704</v>
      </c>
      <c r="D126" s="93" t="s">
        <v>13</v>
      </c>
      <c r="E126" s="93">
        <v>1</v>
      </c>
      <c r="F126" s="94"/>
      <c r="G126" s="95">
        <f t="shared" si="20"/>
        <v>0</v>
      </c>
      <c r="H126" s="96">
        <v>0.23</v>
      </c>
      <c r="I126" s="97">
        <f t="shared" si="21"/>
        <v>0</v>
      </c>
      <c r="J126" s="95">
        <f>SUM(G126+I126)</f>
        <v>0</v>
      </c>
    </row>
    <row r="127" spans="1:12" x14ac:dyDescent="0.2">
      <c r="A127" s="90" t="s">
        <v>155</v>
      </c>
      <c r="B127" s="91" t="s">
        <v>121</v>
      </c>
      <c r="C127" s="92">
        <v>118078707</v>
      </c>
      <c r="D127" s="93" t="s">
        <v>13</v>
      </c>
      <c r="E127" s="93">
        <v>1</v>
      </c>
      <c r="F127" s="94"/>
      <c r="G127" s="95">
        <f t="shared" si="20"/>
        <v>0</v>
      </c>
      <c r="H127" s="96">
        <v>0.23</v>
      </c>
      <c r="I127" s="97">
        <f t="shared" si="21"/>
        <v>0</v>
      </c>
      <c r="J127" s="95">
        <f>SUM(G127+I126)</f>
        <v>0</v>
      </c>
    </row>
    <row r="128" spans="1:12" x14ac:dyDescent="0.2">
      <c r="A128" s="90" t="s">
        <v>156</v>
      </c>
      <c r="B128" s="91" t="s">
        <v>122</v>
      </c>
      <c r="C128" s="92">
        <v>428027500</v>
      </c>
      <c r="D128" s="93" t="s">
        <v>13</v>
      </c>
      <c r="E128" s="93">
        <v>1</v>
      </c>
      <c r="F128" s="94"/>
      <c r="G128" s="95">
        <f t="shared" si="20"/>
        <v>0</v>
      </c>
      <c r="H128" s="96">
        <v>0.23</v>
      </c>
      <c r="I128" s="97">
        <f t="shared" si="21"/>
        <v>0</v>
      </c>
      <c r="J128" s="95">
        <f>SUM(G128+I128)</f>
        <v>0</v>
      </c>
    </row>
    <row r="129" spans="1:12" x14ac:dyDescent="0.2">
      <c r="A129" s="90" t="s">
        <v>157</v>
      </c>
      <c r="B129" s="100" t="s">
        <v>123</v>
      </c>
      <c r="C129" s="92">
        <v>118109252</v>
      </c>
      <c r="D129" s="101" t="s">
        <v>13</v>
      </c>
      <c r="E129" s="93">
        <v>1</v>
      </c>
      <c r="F129" s="94"/>
      <c r="G129" s="95">
        <f t="shared" si="20"/>
        <v>0</v>
      </c>
      <c r="H129" s="96">
        <v>0.23</v>
      </c>
      <c r="I129" s="97">
        <f t="shared" si="21"/>
        <v>0</v>
      </c>
      <c r="J129" s="95">
        <f>SUM(G129+I129)</f>
        <v>0</v>
      </c>
    </row>
    <row r="130" spans="1:12" x14ac:dyDescent="0.25">
      <c r="A130" s="182" t="s">
        <v>124</v>
      </c>
      <c r="B130" s="183"/>
      <c r="C130" s="183"/>
      <c r="D130" s="183"/>
      <c r="E130" s="183"/>
      <c r="F130" s="184"/>
      <c r="G130" s="114">
        <f>SUM(G118:G129)</f>
        <v>0</v>
      </c>
      <c r="H130" s="114"/>
      <c r="I130" s="114">
        <f>SUM(I118:I129)</f>
        <v>0</v>
      </c>
      <c r="J130" s="114">
        <f>SUM(J118:J129)</f>
        <v>0</v>
      </c>
    </row>
    <row r="131" spans="1:12" x14ac:dyDescent="0.25">
      <c r="A131" s="176"/>
      <c r="B131" s="177"/>
      <c r="C131" s="177"/>
      <c r="D131" s="177"/>
      <c r="E131" s="177"/>
      <c r="F131" s="177"/>
      <c r="G131" s="177"/>
      <c r="H131" s="177"/>
      <c r="I131" s="177"/>
      <c r="J131" s="178"/>
    </row>
    <row r="132" spans="1:12" x14ac:dyDescent="0.25">
      <c r="A132" s="148" t="s">
        <v>0</v>
      </c>
      <c r="B132" s="149"/>
      <c r="C132" s="149"/>
      <c r="D132" s="149"/>
      <c r="E132" s="149"/>
      <c r="F132" s="149"/>
      <c r="G132" s="149"/>
      <c r="H132" s="149"/>
      <c r="I132" s="149"/>
      <c r="J132" s="150"/>
    </row>
    <row r="133" spans="1:12" x14ac:dyDescent="0.25">
      <c r="A133" s="175" t="s">
        <v>158</v>
      </c>
      <c r="B133" s="175"/>
      <c r="C133" s="175"/>
      <c r="D133" s="175"/>
      <c r="E133" s="175"/>
      <c r="F133" s="175"/>
      <c r="G133" s="175"/>
      <c r="H133" s="175"/>
      <c r="I133" s="175"/>
      <c r="J133" s="175"/>
    </row>
    <row r="134" spans="1:12" ht="38.25" x14ac:dyDescent="0.25">
      <c r="A134" s="86" t="s">
        <v>1</v>
      </c>
      <c r="B134" s="87" t="s">
        <v>2</v>
      </c>
      <c r="C134" s="88" t="s">
        <v>3</v>
      </c>
      <c r="D134" s="86" t="s">
        <v>4</v>
      </c>
      <c r="E134" s="86" t="s">
        <v>5</v>
      </c>
      <c r="F134" s="86" t="s">
        <v>12</v>
      </c>
      <c r="G134" s="89" t="s">
        <v>6</v>
      </c>
      <c r="H134" s="86" t="s">
        <v>7</v>
      </c>
      <c r="I134" s="89" t="s">
        <v>8</v>
      </c>
      <c r="J134" s="89" t="s">
        <v>9</v>
      </c>
    </row>
    <row r="135" spans="1:12" x14ac:dyDescent="0.25">
      <c r="A135" s="102" t="s">
        <v>147</v>
      </c>
      <c r="B135" s="103" t="s">
        <v>125</v>
      </c>
      <c r="C135" s="92" t="s">
        <v>126</v>
      </c>
      <c r="D135" s="99" t="s">
        <v>11</v>
      </c>
      <c r="E135" s="92">
        <v>1</v>
      </c>
      <c r="F135" s="104"/>
      <c r="G135" s="104">
        <f>E135*F135</f>
        <v>0</v>
      </c>
      <c r="H135" s="105">
        <v>0.23</v>
      </c>
      <c r="I135" s="106">
        <f>G135*H135</f>
        <v>0</v>
      </c>
      <c r="J135" s="104">
        <f>SUM(G135+I135)</f>
        <v>0</v>
      </c>
    </row>
    <row r="136" spans="1:12" x14ac:dyDescent="0.25">
      <c r="A136" s="102" t="s">
        <v>148</v>
      </c>
      <c r="B136" s="103" t="s">
        <v>127</v>
      </c>
      <c r="C136" s="92" t="s">
        <v>128</v>
      </c>
      <c r="D136" s="99" t="s">
        <v>11</v>
      </c>
      <c r="E136" s="92">
        <v>3</v>
      </c>
      <c r="F136" s="104"/>
      <c r="G136" s="104">
        <f>E136*F136</f>
        <v>0</v>
      </c>
      <c r="H136" s="105">
        <v>0.23</v>
      </c>
      <c r="I136" s="106">
        <f>G136*H136</f>
        <v>0</v>
      </c>
      <c r="J136" s="104">
        <f>SUM(G136+I136)</f>
        <v>0</v>
      </c>
    </row>
    <row r="137" spans="1:12" x14ac:dyDescent="0.25">
      <c r="A137" s="102" t="s">
        <v>149</v>
      </c>
      <c r="B137" s="103" t="s">
        <v>129</v>
      </c>
      <c r="C137" s="92" t="s">
        <v>130</v>
      </c>
      <c r="D137" s="99" t="s">
        <v>11</v>
      </c>
      <c r="E137" s="92">
        <v>3</v>
      </c>
      <c r="F137" s="104"/>
      <c r="G137" s="104">
        <f>E137*F137</f>
        <v>0</v>
      </c>
      <c r="H137" s="105">
        <v>0.23</v>
      </c>
      <c r="I137" s="106">
        <f>G137*H137</f>
        <v>0</v>
      </c>
      <c r="J137" s="104">
        <f>SUM(G137+I137)</f>
        <v>0</v>
      </c>
    </row>
    <row r="138" spans="1:12" x14ac:dyDescent="0.25">
      <c r="A138" s="102" t="s">
        <v>160</v>
      </c>
      <c r="B138" s="103" t="s">
        <v>131</v>
      </c>
      <c r="C138" s="92" t="s">
        <v>132</v>
      </c>
      <c r="D138" s="99" t="s">
        <v>11</v>
      </c>
      <c r="E138" s="92">
        <v>2</v>
      </c>
      <c r="F138" s="104"/>
      <c r="G138" s="104">
        <f>E138*F138</f>
        <v>0</v>
      </c>
      <c r="H138" s="105">
        <v>0.23</v>
      </c>
      <c r="I138" s="106">
        <f>G138*H138</f>
        <v>0</v>
      </c>
      <c r="J138" s="104">
        <f>SUM(G138+I138)</f>
        <v>0</v>
      </c>
    </row>
    <row r="139" spans="1:12" x14ac:dyDescent="0.25">
      <c r="A139" s="115" t="s">
        <v>161</v>
      </c>
      <c r="B139" s="116" t="s">
        <v>133</v>
      </c>
      <c r="C139" s="117" t="s">
        <v>134</v>
      </c>
      <c r="D139" s="118" t="s">
        <v>11</v>
      </c>
      <c r="E139" s="117">
        <v>4</v>
      </c>
      <c r="F139" s="119"/>
      <c r="G139" s="119">
        <f>E139*F139</f>
        <v>0</v>
      </c>
      <c r="H139" s="120">
        <v>0.23</v>
      </c>
      <c r="I139" s="121">
        <f>G139*H139</f>
        <v>0</v>
      </c>
      <c r="J139" s="119">
        <f>SUM(G139+I139)</f>
        <v>0</v>
      </c>
    </row>
    <row r="140" spans="1:12" ht="16.5" customHeight="1" x14ac:dyDescent="0.25">
      <c r="A140" s="179" t="s">
        <v>124</v>
      </c>
      <c r="B140" s="180"/>
      <c r="C140" s="180"/>
      <c r="D140" s="180"/>
      <c r="E140" s="180"/>
      <c r="F140" s="181"/>
      <c r="G140" s="123">
        <f>SUM(G135:G139)</f>
        <v>0</v>
      </c>
      <c r="H140" s="122"/>
      <c r="I140" s="123">
        <f>SUM(I135:I139)</f>
        <v>0</v>
      </c>
      <c r="J140" s="123">
        <f>SUM(J135:J139)</f>
        <v>0</v>
      </c>
    </row>
    <row r="141" spans="1:12" x14ac:dyDescent="0.25">
      <c r="A141" s="185"/>
      <c r="B141" s="186"/>
      <c r="C141" s="186"/>
      <c r="D141" s="186"/>
      <c r="E141" s="186"/>
      <c r="F141" s="186"/>
      <c r="G141" s="186"/>
      <c r="H141" s="186"/>
      <c r="I141" s="186"/>
      <c r="J141" s="187"/>
    </row>
    <row r="142" spans="1:12" x14ac:dyDescent="0.25">
      <c r="A142" s="148" t="s">
        <v>0</v>
      </c>
      <c r="B142" s="149"/>
      <c r="C142" s="149"/>
      <c r="D142" s="149"/>
      <c r="E142" s="149"/>
      <c r="F142" s="149"/>
      <c r="G142" s="149"/>
      <c r="H142" s="149"/>
      <c r="I142" s="149"/>
      <c r="J142" s="150"/>
    </row>
    <row r="143" spans="1:12" x14ac:dyDescent="0.25">
      <c r="A143" s="111" t="s">
        <v>159</v>
      </c>
      <c r="B143" s="112"/>
      <c r="C143" s="112"/>
      <c r="D143" s="112"/>
      <c r="E143" s="112"/>
      <c r="F143" s="112"/>
      <c r="G143" s="112"/>
      <c r="H143" s="112"/>
      <c r="I143" s="112"/>
      <c r="J143" s="113"/>
    </row>
    <row r="144" spans="1:12" ht="38.25" x14ac:dyDescent="0.25">
      <c r="A144" s="86" t="s">
        <v>1</v>
      </c>
      <c r="B144" s="87" t="s">
        <v>2</v>
      </c>
      <c r="C144" s="86" t="s">
        <v>3</v>
      </c>
      <c r="D144" s="86" t="s">
        <v>4</v>
      </c>
      <c r="E144" s="86" t="s">
        <v>5</v>
      </c>
      <c r="F144" s="86" t="s">
        <v>12</v>
      </c>
      <c r="G144" s="89" t="s">
        <v>6</v>
      </c>
      <c r="H144" s="86" t="s">
        <v>7</v>
      </c>
      <c r="I144" s="89" t="s">
        <v>8</v>
      </c>
      <c r="J144" s="89" t="s">
        <v>9</v>
      </c>
      <c r="L144" s="83"/>
    </row>
    <row r="145" spans="1:13" x14ac:dyDescent="0.25">
      <c r="A145" s="115" t="s">
        <v>162</v>
      </c>
      <c r="B145" s="103" t="s">
        <v>135</v>
      </c>
      <c r="C145" s="92">
        <v>1006571000</v>
      </c>
      <c r="D145" s="99" t="s">
        <v>13</v>
      </c>
      <c r="E145" s="92">
        <v>1</v>
      </c>
      <c r="F145" s="107"/>
      <c r="G145" s="104">
        <f>E145*F145</f>
        <v>0</v>
      </c>
      <c r="H145" s="104">
        <v>0.23</v>
      </c>
      <c r="I145" s="104">
        <f>G145*H145</f>
        <v>0</v>
      </c>
      <c r="J145" s="104">
        <f>SUM(G145+I145)</f>
        <v>0</v>
      </c>
      <c r="L145" s="83"/>
    </row>
    <row r="146" spans="1:13" x14ac:dyDescent="0.25">
      <c r="A146" s="115" t="s">
        <v>163</v>
      </c>
      <c r="B146" s="103" t="s">
        <v>136</v>
      </c>
      <c r="C146" s="92" t="s">
        <v>137</v>
      </c>
      <c r="D146" s="99" t="s">
        <v>13</v>
      </c>
      <c r="E146" s="92">
        <v>1</v>
      </c>
      <c r="F146" s="107"/>
      <c r="G146" s="104">
        <f>E146*F146</f>
        <v>0</v>
      </c>
      <c r="H146" s="104">
        <v>0.23</v>
      </c>
      <c r="I146" s="104">
        <f>G146*H146</f>
        <v>0</v>
      </c>
      <c r="J146" s="104">
        <f>SUM(G146+I146)</f>
        <v>0</v>
      </c>
    </row>
    <row r="147" spans="1:13" x14ac:dyDescent="0.25">
      <c r="A147" s="115" t="s">
        <v>164</v>
      </c>
      <c r="B147" s="103" t="s">
        <v>138</v>
      </c>
      <c r="C147" s="92" t="s">
        <v>139</v>
      </c>
      <c r="D147" s="99" t="s">
        <v>140</v>
      </c>
      <c r="E147" s="92">
        <v>1</v>
      </c>
      <c r="F147" s="107"/>
      <c r="G147" s="104">
        <f>E147*F147</f>
        <v>0</v>
      </c>
      <c r="H147" s="104">
        <v>0.23</v>
      </c>
      <c r="I147" s="104">
        <f>G147*H147</f>
        <v>0</v>
      </c>
      <c r="J147" s="104">
        <f>SUM(G147+I147)</f>
        <v>0</v>
      </c>
    </row>
    <row r="148" spans="1:13" x14ac:dyDescent="0.25">
      <c r="A148" s="179" t="s">
        <v>124</v>
      </c>
      <c r="B148" s="180"/>
      <c r="C148" s="180"/>
      <c r="D148" s="180"/>
      <c r="E148" s="180"/>
      <c r="F148" s="181"/>
      <c r="G148" s="104">
        <f>G145+G146+G147</f>
        <v>0</v>
      </c>
      <c r="H148" s="104">
        <v>0.23</v>
      </c>
      <c r="I148" s="104">
        <f>G148*H148</f>
        <v>0</v>
      </c>
      <c r="J148" s="104">
        <f>G148+I148</f>
        <v>0</v>
      </c>
    </row>
    <row r="149" spans="1:13" x14ac:dyDescent="0.25">
      <c r="A149" s="193"/>
      <c r="B149" s="194"/>
      <c r="C149" s="194"/>
      <c r="D149" s="194"/>
      <c r="E149" s="194"/>
      <c r="F149" s="194"/>
      <c r="G149" s="194"/>
      <c r="H149" s="194"/>
      <c r="I149" s="194"/>
      <c r="J149" s="195"/>
    </row>
    <row r="150" spans="1:13" x14ac:dyDescent="0.25">
      <c r="A150" s="148" t="s">
        <v>0</v>
      </c>
      <c r="B150" s="149"/>
      <c r="C150" s="149"/>
      <c r="D150" s="149"/>
      <c r="E150" s="149"/>
      <c r="F150" s="149"/>
      <c r="G150" s="149"/>
      <c r="H150" s="149"/>
      <c r="I150" s="149"/>
      <c r="J150" s="150"/>
    </row>
    <row r="151" spans="1:13" x14ac:dyDescent="0.3">
      <c r="A151" s="192" t="s">
        <v>167</v>
      </c>
      <c r="B151" s="192"/>
      <c r="C151" s="192"/>
      <c r="D151" s="192"/>
      <c r="E151" s="192"/>
      <c r="F151" s="192"/>
      <c r="G151" s="192"/>
      <c r="H151" s="192"/>
      <c r="I151" s="192"/>
      <c r="J151" s="192"/>
    </row>
    <row r="152" spans="1:13" ht="38.25" x14ac:dyDescent="0.25">
      <c r="A152" s="86" t="s">
        <v>1</v>
      </c>
      <c r="B152" s="87" t="s">
        <v>2</v>
      </c>
      <c r="C152" s="86" t="s">
        <v>3</v>
      </c>
      <c r="D152" s="86" t="s">
        <v>4</v>
      </c>
      <c r="E152" s="86" t="s">
        <v>5</v>
      </c>
      <c r="F152" s="86" t="s">
        <v>12</v>
      </c>
      <c r="G152" s="89" t="s">
        <v>6</v>
      </c>
      <c r="H152" s="86" t="s">
        <v>7</v>
      </c>
      <c r="I152" s="89" t="s">
        <v>8</v>
      </c>
      <c r="J152" s="89" t="s">
        <v>9</v>
      </c>
    </row>
    <row r="153" spans="1:13" x14ac:dyDescent="0.25">
      <c r="A153" s="115" t="s">
        <v>166</v>
      </c>
      <c r="B153" s="103" t="s">
        <v>135</v>
      </c>
      <c r="C153" s="92" t="s">
        <v>165</v>
      </c>
      <c r="D153" s="99" t="s">
        <v>13</v>
      </c>
      <c r="E153" s="92">
        <v>15</v>
      </c>
      <c r="F153" s="107"/>
      <c r="G153" s="104">
        <f>E153*F153</f>
        <v>0</v>
      </c>
      <c r="H153" s="104">
        <v>0.23</v>
      </c>
      <c r="I153" s="104">
        <f>G153*H153</f>
        <v>0</v>
      </c>
      <c r="J153" s="104">
        <f>SUM(G153+I153)</f>
        <v>0</v>
      </c>
    </row>
    <row r="154" spans="1:13" x14ac:dyDescent="0.25">
      <c r="A154" s="189" t="s">
        <v>124</v>
      </c>
      <c r="B154" s="190"/>
      <c r="C154" s="190"/>
      <c r="D154" s="190"/>
      <c r="E154" s="190"/>
      <c r="F154" s="191"/>
      <c r="G154" s="104">
        <f>G153</f>
        <v>0</v>
      </c>
      <c r="H154" s="104">
        <v>0.23</v>
      </c>
      <c r="I154" s="104">
        <f>G154*H154</f>
        <v>0</v>
      </c>
      <c r="J154" s="104">
        <f>SUM(G154+I154)</f>
        <v>0</v>
      </c>
    </row>
    <row r="155" spans="1:13" x14ac:dyDescent="0.25">
      <c r="A155" s="196"/>
      <c r="B155" s="197"/>
      <c r="C155" s="197"/>
      <c r="D155" s="197"/>
      <c r="E155" s="197"/>
      <c r="F155" s="197"/>
      <c r="G155" s="197"/>
      <c r="H155" s="197"/>
      <c r="I155" s="197"/>
      <c r="J155" s="198"/>
    </row>
    <row r="156" spans="1:13" x14ac:dyDescent="0.25">
      <c r="A156" s="199" t="s">
        <v>124</v>
      </c>
      <c r="B156" s="200"/>
      <c r="C156" s="200"/>
      <c r="D156" s="200"/>
      <c r="E156" s="200"/>
      <c r="F156" s="201"/>
      <c r="G156" s="144">
        <f>G7+G18+G24+G30+G36+G44+G50+G60+G67+G73+G80+G86+G94+G100+G107+G113+G130+G140+G148+G154</f>
        <v>0</v>
      </c>
      <c r="H156" s="145">
        <v>0.23</v>
      </c>
      <c r="I156" s="146">
        <f>I7+I18+I24+I30+I36+I44+I50+I60+I67+I73+I80+I86+I94+I100+I107+I113+I130+I140+I148+I154</f>
        <v>0</v>
      </c>
      <c r="J156" s="146">
        <f>J7+J18+J24+J30+J36+J44+J50+J60+J67+J73+J80+J86+J94+J100+J107+J113+J130+J140+J148+J154</f>
        <v>0</v>
      </c>
      <c r="M156" s="83"/>
    </row>
    <row r="157" spans="1:13" x14ac:dyDescent="0.25">
      <c r="A157" s="127"/>
      <c r="B157" s="127"/>
      <c r="C157" s="127"/>
      <c r="D157" s="124"/>
      <c r="E157" s="127"/>
      <c r="F157" s="127"/>
      <c r="G157" s="124"/>
      <c r="H157" s="125"/>
      <c r="I157" s="126"/>
      <c r="J157" s="124"/>
    </row>
    <row r="158" spans="1:13" x14ac:dyDescent="0.25">
      <c r="A158" s="202" t="s">
        <v>173</v>
      </c>
      <c r="B158" s="203"/>
      <c r="C158" s="127"/>
      <c r="D158" s="124"/>
      <c r="E158" s="127"/>
      <c r="F158" s="127"/>
      <c r="G158" s="124"/>
      <c r="H158" s="125"/>
      <c r="I158" s="126"/>
      <c r="J158" s="124"/>
      <c r="K158" s="72"/>
      <c r="L158" s="72"/>
      <c r="M158" s="72"/>
    </row>
    <row r="159" spans="1:13" x14ac:dyDescent="0.2">
      <c r="A159" s="139" t="s">
        <v>177</v>
      </c>
      <c r="B159" s="140"/>
      <c r="C159" s="141"/>
      <c r="D159" s="141"/>
      <c r="E159" s="141"/>
      <c r="F159" s="141"/>
      <c r="G159" s="141"/>
      <c r="H159" s="141"/>
      <c r="I159" s="141"/>
      <c r="J159" s="141"/>
      <c r="K159" s="72"/>
      <c r="L159" s="72"/>
      <c r="M159" s="72"/>
    </row>
    <row r="160" spans="1:13" x14ac:dyDescent="0.2">
      <c r="A160" s="139"/>
      <c r="B160" s="142" t="s">
        <v>176</v>
      </c>
      <c r="C160" s="141"/>
      <c r="D160" s="141"/>
      <c r="E160" s="141"/>
      <c r="F160" s="141"/>
      <c r="G160" s="141"/>
      <c r="H160" s="141"/>
      <c r="I160" s="141"/>
      <c r="J160" s="141"/>
      <c r="K160" s="72"/>
      <c r="L160" s="72"/>
      <c r="M160" s="72"/>
    </row>
    <row r="161" spans="1:13" x14ac:dyDescent="0.2">
      <c r="A161" s="139"/>
      <c r="B161" s="143"/>
      <c r="C161" s="141"/>
      <c r="D161" s="141"/>
      <c r="E161" s="141"/>
      <c r="F161" s="141"/>
      <c r="G161" s="141"/>
      <c r="H161" s="141"/>
      <c r="I161" s="141"/>
      <c r="J161" s="141"/>
      <c r="K161" s="72"/>
      <c r="L161" s="72"/>
      <c r="M161" s="72"/>
    </row>
    <row r="162" spans="1:13" x14ac:dyDescent="0.2">
      <c r="A162" s="140"/>
      <c r="B162" s="143" t="s">
        <v>174</v>
      </c>
      <c r="C162" s="141"/>
      <c r="D162" s="141"/>
      <c r="E162" s="141"/>
      <c r="F162" s="141"/>
      <c r="G162" s="141"/>
      <c r="H162" s="141"/>
      <c r="I162" s="141"/>
      <c r="J162" s="141"/>
      <c r="K162" s="72"/>
      <c r="L162" s="72"/>
      <c r="M162" s="72"/>
    </row>
    <row r="163" spans="1:13" x14ac:dyDescent="0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x14ac:dyDescent="0.25">
      <c r="A164" s="72"/>
      <c r="B164" s="72" t="s">
        <v>175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x14ac:dyDescent="0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x14ac:dyDescent="0.25">
      <c r="A166" s="72"/>
      <c r="B166" s="188" t="s">
        <v>178</v>
      </c>
      <c r="C166" s="188"/>
      <c r="D166" s="188"/>
      <c r="E166" s="188"/>
      <c r="F166" s="188"/>
      <c r="G166" s="72"/>
      <c r="H166" s="72"/>
      <c r="I166" s="72"/>
      <c r="J166" s="72"/>
    </row>
    <row r="171" spans="1:13" x14ac:dyDescent="0.25">
      <c r="D171" s="49" t="s">
        <v>169</v>
      </c>
      <c r="G171" s="49" t="s">
        <v>170</v>
      </c>
    </row>
    <row r="172" spans="1:13" x14ac:dyDescent="0.25">
      <c r="F172" s="49" t="s">
        <v>171</v>
      </c>
    </row>
    <row r="173" spans="1:13" x14ac:dyDescent="0.25">
      <c r="G173" s="49" t="s">
        <v>172</v>
      </c>
    </row>
  </sheetData>
  <mergeCells count="65">
    <mergeCell ref="B166:F166"/>
    <mergeCell ref="A150:J150"/>
    <mergeCell ref="A154:F154"/>
    <mergeCell ref="A148:F148"/>
    <mergeCell ref="A151:J151"/>
    <mergeCell ref="A149:J149"/>
    <mergeCell ref="A155:J155"/>
    <mergeCell ref="A156:F156"/>
    <mergeCell ref="A158:B158"/>
    <mergeCell ref="A132:J132"/>
    <mergeCell ref="A142:J142"/>
    <mergeCell ref="A107:F107"/>
    <mergeCell ref="A109:J109"/>
    <mergeCell ref="A113:F113"/>
    <mergeCell ref="A115:J115"/>
    <mergeCell ref="A133:J133"/>
    <mergeCell ref="A131:J131"/>
    <mergeCell ref="A140:F140"/>
    <mergeCell ref="A130:F130"/>
    <mergeCell ref="A141:J141"/>
    <mergeCell ref="A62:J62"/>
    <mergeCell ref="A63:J63"/>
    <mergeCell ref="A67:F67"/>
    <mergeCell ref="A69:J69"/>
    <mergeCell ref="A70:J70"/>
    <mergeCell ref="A73:F73"/>
    <mergeCell ref="A75:J75"/>
    <mergeCell ref="A76:J76"/>
    <mergeCell ref="A80:F80"/>
    <mergeCell ref="A82:J82"/>
    <mergeCell ref="A100:F100"/>
    <mergeCell ref="A83:J83"/>
    <mergeCell ref="A86:F86"/>
    <mergeCell ref="A88:J88"/>
    <mergeCell ref="A89:J89"/>
    <mergeCell ref="A94:F94"/>
    <mergeCell ref="A96:J96"/>
    <mergeCell ref="A97:J97"/>
    <mergeCell ref="A9:J9"/>
    <mergeCell ref="A10:J10"/>
    <mergeCell ref="A46:J46"/>
    <mergeCell ref="A47:J47"/>
    <mergeCell ref="A50:F50"/>
    <mergeCell ref="A24:F24"/>
    <mergeCell ref="A53:J53"/>
    <mergeCell ref="A26:J26"/>
    <mergeCell ref="A27:J27"/>
    <mergeCell ref="A30:F30"/>
    <mergeCell ref="A52:J52"/>
    <mergeCell ref="A102:J102"/>
    <mergeCell ref="E1:J1"/>
    <mergeCell ref="A3:J3"/>
    <mergeCell ref="A4:J4"/>
    <mergeCell ref="A7:F7"/>
    <mergeCell ref="A38:J38"/>
    <mergeCell ref="A39:J39"/>
    <mergeCell ref="A44:F44"/>
    <mergeCell ref="A60:F60"/>
    <mergeCell ref="A32:J32"/>
    <mergeCell ref="A33:J33"/>
    <mergeCell ref="A36:F36"/>
    <mergeCell ref="A18:F18"/>
    <mergeCell ref="A20:J20"/>
    <mergeCell ref="A21:J21"/>
    <mergeCell ref="A2:J2"/>
  </mergeCells>
  <pageMargins left="0.25" right="0.25" top="0.75" bottom="0.75" header="0.3" footer="0.3"/>
  <pageSetup paperSize="9" scale="9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materiały, drobny sprzę</vt:lpstr>
      <vt:lpstr>Arkusz1</vt:lpstr>
      <vt:lpstr>'materiały, drobny sprzę'!Obszar_wydruku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2018-03-08T10:12:04Z</dcterms:modified>
</cp:coreProperties>
</file>